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45" windowWidth="21735" windowHeight="10680"/>
  </bookViews>
  <sheets>
    <sheet name="Rekapitulace stavby" sheetId="1" r:id="rId1"/>
    <sheet name="SO 100 - STAVEBNÍ ÚPRAVY ..." sheetId="2" r:id="rId2"/>
    <sheet name="SO 200 - PŘISVĚTLENÍ PŘEC..." sheetId="3" r:id="rId3"/>
    <sheet name="VON - VEDLEJŠÍ A OSTATNÍ ..." sheetId="4" r:id="rId4"/>
    <sheet name="Pokyny pro vyplnění" sheetId="5" r:id="rId5"/>
  </sheets>
  <definedNames>
    <definedName name="_xlnm._FilterDatabase" localSheetId="1" hidden="1">'SO 100 - STAVEBNÍ ÚPRAVY ...'!$C$87:$K$657</definedName>
    <definedName name="_xlnm._FilterDatabase" localSheetId="2" hidden="1">'SO 200 - PŘISVĚTLENÍ PŘEC...'!$C$81:$K$205</definedName>
    <definedName name="_xlnm._FilterDatabase" localSheetId="3" hidden="1">'VON - VEDLEJŠÍ A OSTATNÍ ...'!$C$84:$K$113</definedName>
    <definedName name="_xlnm.Print_Titles" localSheetId="0">'Rekapitulace stavby'!$52:$52</definedName>
    <definedName name="_xlnm.Print_Titles" localSheetId="1">'SO 100 - STAVEBNÍ ÚPRAVY ...'!$87:$87</definedName>
    <definedName name="_xlnm.Print_Titles" localSheetId="2">'SO 200 - PŘISVĚTLENÍ PŘEC...'!$81:$81</definedName>
    <definedName name="_xlnm.Print_Titles" localSheetId="3">'VON - VEDLEJŠÍ A OSTATNÍ ...'!$84:$84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1">'SO 100 - STAVEBNÍ ÚPRAVY ...'!$C$4:$J$39,'SO 100 - STAVEBNÍ ÚPRAVY ...'!$C$45:$J$69,'SO 100 - STAVEBNÍ ÚPRAVY ...'!$C$75:$K$657</definedName>
    <definedName name="_xlnm.Print_Area" localSheetId="2">'SO 200 - PŘISVĚTLENÍ PŘEC...'!$C$4:$J$39,'SO 200 - PŘISVĚTLENÍ PŘEC...'!$C$45:$J$63,'SO 200 - PŘISVĚTLENÍ PŘEC...'!$C$69:$K$205</definedName>
    <definedName name="_xlnm.Print_Area" localSheetId="3">'VON - VEDLEJŠÍ A OSTATNÍ ...'!$C$4:$J$39,'VON - VEDLEJŠÍ A OSTATNÍ ...'!$C$45:$J$66,'VON - VEDLEJŠÍ A OSTATNÍ ...'!$C$72:$K$113</definedName>
  </definedNames>
  <calcPr calcId="145621"/>
</workbook>
</file>

<file path=xl/calcChain.xml><?xml version="1.0" encoding="utf-8"?>
<calcChain xmlns="http://schemas.openxmlformats.org/spreadsheetml/2006/main">
  <c r="J37" i="4" l="1"/>
  <c r="J36" i="4"/>
  <c r="AY57" i="1"/>
  <c r="J35" i="4"/>
  <c r="AX57" i="1"/>
  <c r="BI113" i="4"/>
  <c r="BH113" i="4"/>
  <c r="BG113" i="4"/>
  <c r="BF113" i="4"/>
  <c r="T113" i="4"/>
  <c r="T112" i="4"/>
  <c r="R113" i="4"/>
  <c r="R112" i="4"/>
  <c r="P113" i="4"/>
  <c r="P112" i="4"/>
  <c r="BI111" i="4"/>
  <c r="BH111" i="4"/>
  <c r="BG111" i="4"/>
  <c r="BF111" i="4"/>
  <c r="T111" i="4"/>
  <c r="T110" i="4"/>
  <c r="R111" i="4"/>
  <c r="R110" i="4"/>
  <c r="P111" i="4"/>
  <c r="P110" i="4"/>
  <c r="BI108" i="4"/>
  <c r="BH108" i="4"/>
  <c r="BG108" i="4"/>
  <c r="BF108" i="4"/>
  <c r="T108" i="4"/>
  <c r="R108" i="4"/>
  <c r="P108" i="4"/>
  <c r="BI105" i="4"/>
  <c r="BH105" i="4"/>
  <c r="BG105" i="4"/>
  <c r="BF105" i="4"/>
  <c r="T105" i="4"/>
  <c r="R105" i="4"/>
  <c r="P105" i="4"/>
  <c r="BI103" i="4"/>
  <c r="BH103" i="4"/>
  <c r="BG103" i="4"/>
  <c r="BF103" i="4"/>
  <c r="T103" i="4"/>
  <c r="R103" i="4"/>
  <c r="P103" i="4"/>
  <c r="BI102" i="4"/>
  <c r="BH102" i="4"/>
  <c r="BG102" i="4"/>
  <c r="BF102" i="4"/>
  <c r="T102" i="4"/>
  <c r="R102" i="4"/>
  <c r="P102" i="4"/>
  <c r="BI99" i="4"/>
  <c r="BH99" i="4"/>
  <c r="BG99" i="4"/>
  <c r="BF99" i="4"/>
  <c r="T99" i="4"/>
  <c r="R99" i="4"/>
  <c r="P99" i="4"/>
  <c r="BI97" i="4"/>
  <c r="BH97" i="4"/>
  <c r="BG97" i="4"/>
  <c r="BF97" i="4"/>
  <c r="T97" i="4"/>
  <c r="R97" i="4"/>
  <c r="P97" i="4"/>
  <c r="BI95" i="4"/>
  <c r="BH95" i="4"/>
  <c r="BG95" i="4"/>
  <c r="BF95" i="4"/>
  <c r="T95" i="4"/>
  <c r="R95" i="4"/>
  <c r="P95" i="4"/>
  <c r="BI93" i="4"/>
  <c r="BH93" i="4"/>
  <c r="BG93" i="4"/>
  <c r="BF93" i="4"/>
  <c r="T93" i="4"/>
  <c r="R93" i="4"/>
  <c r="P93" i="4"/>
  <c r="BI91" i="4"/>
  <c r="BH91" i="4"/>
  <c r="BG91" i="4"/>
  <c r="BF91" i="4"/>
  <c r="T91" i="4"/>
  <c r="R91" i="4"/>
  <c r="P91" i="4"/>
  <c r="BI89" i="4"/>
  <c r="BH89" i="4"/>
  <c r="BG89" i="4"/>
  <c r="BF89" i="4"/>
  <c r="T89" i="4"/>
  <c r="R89" i="4"/>
  <c r="P89" i="4"/>
  <c r="BI88" i="4"/>
  <c r="BH88" i="4"/>
  <c r="BG88" i="4"/>
  <c r="BF88" i="4"/>
  <c r="T88" i="4"/>
  <c r="R88" i="4"/>
  <c r="P88" i="4"/>
  <c r="J81" i="4"/>
  <c r="F81" i="4"/>
  <c r="F79" i="4"/>
  <c r="E77" i="4"/>
  <c r="J54" i="4"/>
  <c r="F54" i="4"/>
  <c r="F52" i="4"/>
  <c r="E50" i="4"/>
  <c r="J24" i="4"/>
  <c r="E24" i="4"/>
  <c r="J82" i="4" s="1"/>
  <c r="J23" i="4"/>
  <c r="J18" i="4"/>
  <c r="E18" i="4"/>
  <c r="F82" i="4" s="1"/>
  <c r="J17" i="4"/>
  <c r="J12" i="4"/>
  <c r="J79" i="4"/>
  <c r="E7" i="4"/>
  <c r="E48" i="4" s="1"/>
  <c r="J37" i="3"/>
  <c r="J36" i="3"/>
  <c r="AY56" i="1" s="1"/>
  <c r="J35" i="3"/>
  <c r="AX56" i="1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3" i="3"/>
  <c r="BH193" i="3"/>
  <c r="BG193" i="3"/>
  <c r="BF193" i="3"/>
  <c r="T193" i="3"/>
  <c r="R193" i="3"/>
  <c r="P193" i="3"/>
  <c r="BI188" i="3"/>
  <c r="BH188" i="3"/>
  <c r="BG188" i="3"/>
  <c r="BF188" i="3"/>
  <c r="T188" i="3"/>
  <c r="R188" i="3"/>
  <c r="P188" i="3"/>
  <c r="BI186" i="3"/>
  <c r="BH186" i="3"/>
  <c r="BG186" i="3"/>
  <c r="BF186" i="3"/>
  <c r="T186" i="3"/>
  <c r="R186" i="3"/>
  <c r="P186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5" i="3"/>
  <c r="BH175" i="3"/>
  <c r="BG175" i="3"/>
  <c r="BF175" i="3"/>
  <c r="T175" i="3"/>
  <c r="R175" i="3"/>
  <c r="P175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2" i="3"/>
  <c r="BH122" i="3"/>
  <c r="BG122" i="3"/>
  <c r="BF122" i="3"/>
  <c r="T122" i="3"/>
  <c r="R122" i="3"/>
  <c r="P122" i="3"/>
  <c r="BI120" i="3"/>
  <c r="BH120" i="3"/>
  <c r="BG120" i="3"/>
  <c r="BF120" i="3"/>
  <c r="T120" i="3"/>
  <c r="R120" i="3"/>
  <c r="P120" i="3"/>
  <c r="BI118" i="3"/>
  <c r="BH118" i="3"/>
  <c r="BG118" i="3"/>
  <c r="BF118" i="3"/>
  <c r="T118" i="3"/>
  <c r="R118" i="3"/>
  <c r="P118" i="3"/>
  <c r="BI116" i="3"/>
  <c r="BH116" i="3"/>
  <c r="BG116" i="3"/>
  <c r="BF116" i="3"/>
  <c r="T116" i="3"/>
  <c r="R116" i="3"/>
  <c r="P116" i="3"/>
  <c r="BI114" i="3"/>
  <c r="BH114" i="3"/>
  <c r="BG114" i="3"/>
  <c r="BF114" i="3"/>
  <c r="T114" i="3"/>
  <c r="R114" i="3"/>
  <c r="P114" i="3"/>
  <c r="BI110" i="3"/>
  <c r="BH110" i="3"/>
  <c r="BG110" i="3"/>
  <c r="BF110" i="3"/>
  <c r="T110" i="3"/>
  <c r="R110" i="3"/>
  <c r="P110" i="3"/>
  <c r="BI109" i="3"/>
  <c r="BH109" i="3"/>
  <c r="BG109" i="3"/>
  <c r="BF109" i="3"/>
  <c r="T109" i="3"/>
  <c r="R109" i="3"/>
  <c r="P109" i="3"/>
  <c r="BI107" i="3"/>
  <c r="BH107" i="3"/>
  <c r="BG107" i="3"/>
  <c r="BF107" i="3"/>
  <c r="T107" i="3"/>
  <c r="R107" i="3"/>
  <c r="P107" i="3"/>
  <c r="BI106" i="3"/>
  <c r="BH106" i="3"/>
  <c r="BG106" i="3"/>
  <c r="BF106" i="3"/>
  <c r="T106" i="3"/>
  <c r="R106" i="3"/>
  <c r="P106" i="3"/>
  <c r="BI105" i="3"/>
  <c r="BH105" i="3"/>
  <c r="BG105" i="3"/>
  <c r="BF105" i="3"/>
  <c r="T105" i="3"/>
  <c r="R105" i="3"/>
  <c r="P105" i="3"/>
  <c r="BI104" i="3"/>
  <c r="BH104" i="3"/>
  <c r="BG104" i="3"/>
  <c r="BF104" i="3"/>
  <c r="T104" i="3"/>
  <c r="R104" i="3"/>
  <c r="P104" i="3"/>
  <c r="BI103" i="3"/>
  <c r="BH103" i="3"/>
  <c r="BG103" i="3"/>
  <c r="BF103" i="3"/>
  <c r="T103" i="3"/>
  <c r="R103" i="3"/>
  <c r="P103" i="3"/>
  <c r="BI101" i="3"/>
  <c r="BH101" i="3"/>
  <c r="BG101" i="3"/>
  <c r="BF101" i="3"/>
  <c r="T101" i="3"/>
  <c r="R101" i="3"/>
  <c r="P101" i="3"/>
  <c r="BI100" i="3"/>
  <c r="BH100" i="3"/>
  <c r="BG100" i="3"/>
  <c r="BF100" i="3"/>
  <c r="T100" i="3"/>
  <c r="R100" i="3"/>
  <c r="P100" i="3"/>
  <c r="BI99" i="3"/>
  <c r="BH99" i="3"/>
  <c r="BG99" i="3"/>
  <c r="BF99" i="3"/>
  <c r="T99" i="3"/>
  <c r="R99" i="3"/>
  <c r="P99" i="3"/>
  <c r="BI98" i="3"/>
  <c r="BH98" i="3"/>
  <c r="BG98" i="3"/>
  <c r="BF98" i="3"/>
  <c r="T98" i="3"/>
  <c r="R98" i="3"/>
  <c r="P98" i="3"/>
  <c r="BI95" i="3"/>
  <c r="BH95" i="3"/>
  <c r="BG95" i="3"/>
  <c r="BF95" i="3"/>
  <c r="T95" i="3"/>
  <c r="R95" i="3"/>
  <c r="P95" i="3"/>
  <c r="BI94" i="3"/>
  <c r="BH94" i="3"/>
  <c r="BG94" i="3"/>
  <c r="BF94" i="3"/>
  <c r="T94" i="3"/>
  <c r="R94" i="3"/>
  <c r="P94" i="3"/>
  <c r="BI93" i="3"/>
  <c r="BH93" i="3"/>
  <c r="BG93" i="3"/>
  <c r="BF93" i="3"/>
  <c r="T93" i="3"/>
  <c r="R93" i="3"/>
  <c r="P93" i="3"/>
  <c r="BI92" i="3"/>
  <c r="BH92" i="3"/>
  <c r="BG92" i="3"/>
  <c r="BF92" i="3"/>
  <c r="T92" i="3"/>
  <c r="R92" i="3"/>
  <c r="P92" i="3"/>
  <c r="BI91" i="3"/>
  <c r="BH91" i="3"/>
  <c r="BG91" i="3"/>
  <c r="BF91" i="3"/>
  <c r="T91" i="3"/>
  <c r="R91" i="3"/>
  <c r="P91" i="3"/>
  <c r="BI89" i="3"/>
  <c r="BH89" i="3"/>
  <c r="BG89" i="3"/>
  <c r="BF89" i="3"/>
  <c r="T89" i="3"/>
  <c r="R89" i="3"/>
  <c r="P89" i="3"/>
  <c r="BI88" i="3"/>
  <c r="BH88" i="3"/>
  <c r="BG88" i="3"/>
  <c r="BF88" i="3"/>
  <c r="T88" i="3"/>
  <c r="R88" i="3"/>
  <c r="P88" i="3"/>
  <c r="BI87" i="3"/>
  <c r="BH87" i="3"/>
  <c r="BG87" i="3"/>
  <c r="BF87" i="3"/>
  <c r="T87" i="3"/>
  <c r="R87" i="3"/>
  <c r="P87" i="3"/>
  <c r="BI85" i="3"/>
  <c r="BH85" i="3"/>
  <c r="BG85" i="3"/>
  <c r="BF85" i="3"/>
  <c r="T85" i="3"/>
  <c r="R85" i="3"/>
  <c r="P85" i="3"/>
  <c r="J78" i="3"/>
  <c r="F78" i="3"/>
  <c r="F76" i="3"/>
  <c r="E74" i="3"/>
  <c r="J54" i="3"/>
  <c r="F54" i="3"/>
  <c r="F52" i="3"/>
  <c r="E50" i="3"/>
  <c r="J24" i="3"/>
  <c r="E24" i="3"/>
  <c r="J55" i="3" s="1"/>
  <c r="J23" i="3"/>
  <c r="J18" i="3"/>
  <c r="E18" i="3"/>
  <c r="F79" i="3" s="1"/>
  <c r="J17" i="3"/>
  <c r="J12" i="3"/>
  <c r="J76" i="3"/>
  <c r="E7" i="3"/>
  <c r="E48" i="3" s="1"/>
  <c r="J37" i="2"/>
  <c r="J36" i="2"/>
  <c r="AY55" i="1" s="1"/>
  <c r="J35" i="2"/>
  <c r="AX55" i="1"/>
  <c r="BI657" i="2"/>
  <c r="BH657" i="2"/>
  <c r="BG657" i="2"/>
  <c r="BF657" i="2"/>
  <c r="T657" i="2"/>
  <c r="T656" i="2" s="1"/>
  <c r="R657" i="2"/>
  <c r="R656" i="2" s="1"/>
  <c r="P657" i="2"/>
  <c r="P656" i="2" s="1"/>
  <c r="BI651" i="2"/>
  <c r="BH651" i="2"/>
  <c r="BG651" i="2"/>
  <c r="BF651" i="2"/>
  <c r="T651" i="2"/>
  <c r="R651" i="2"/>
  <c r="P651" i="2"/>
  <c r="BI648" i="2"/>
  <c r="BH648" i="2"/>
  <c r="BG648" i="2"/>
  <c r="BF648" i="2"/>
  <c r="T648" i="2"/>
  <c r="R648" i="2"/>
  <c r="P648" i="2"/>
  <c r="BI645" i="2"/>
  <c r="BH645" i="2"/>
  <c r="BG645" i="2"/>
  <c r="BF645" i="2"/>
  <c r="T645" i="2"/>
  <c r="R645" i="2"/>
  <c r="P645" i="2"/>
  <c r="BI642" i="2"/>
  <c r="BH642" i="2"/>
  <c r="BG642" i="2"/>
  <c r="BF642" i="2"/>
  <c r="T642" i="2"/>
  <c r="R642" i="2"/>
  <c r="P642" i="2"/>
  <c r="BI640" i="2"/>
  <c r="BH640" i="2"/>
  <c r="BG640" i="2"/>
  <c r="BF640" i="2"/>
  <c r="T640" i="2"/>
  <c r="R640" i="2"/>
  <c r="P640" i="2"/>
  <c r="BI637" i="2"/>
  <c r="BH637" i="2"/>
  <c r="BG637" i="2"/>
  <c r="BF637" i="2"/>
  <c r="T637" i="2"/>
  <c r="R637" i="2"/>
  <c r="P637" i="2"/>
  <c r="BI632" i="2"/>
  <c r="BH632" i="2"/>
  <c r="BG632" i="2"/>
  <c r="BF632" i="2"/>
  <c r="T632" i="2"/>
  <c r="R632" i="2"/>
  <c r="P632" i="2"/>
  <c r="BI630" i="2"/>
  <c r="BH630" i="2"/>
  <c r="BG630" i="2"/>
  <c r="BF630" i="2"/>
  <c r="T630" i="2"/>
  <c r="R630" i="2"/>
  <c r="P630" i="2"/>
  <c r="BI626" i="2"/>
  <c r="BH626" i="2"/>
  <c r="BG626" i="2"/>
  <c r="BF626" i="2"/>
  <c r="T626" i="2"/>
  <c r="R626" i="2"/>
  <c r="P626" i="2"/>
  <c r="BI623" i="2"/>
  <c r="BH623" i="2"/>
  <c r="BG623" i="2"/>
  <c r="BF623" i="2"/>
  <c r="T623" i="2"/>
  <c r="R623" i="2"/>
  <c r="P623" i="2"/>
  <c r="BI618" i="2"/>
  <c r="BH618" i="2"/>
  <c r="BG618" i="2"/>
  <c r="BF618" i="2"/>
  <c r="T618" i="2"/>
  <c r="R618" i="2"/>
  <c r="P618" i="2"/>
  <c r="BI613" i="2"/>
  <c r="BH613" i="2"/>
  <c r="BG613" i="2"/>
  <c r="BF613" i="2"/>
  <c r="T613" i="2"/>
  <c r="R613" i="2"/>
  <c r="P613" i="2"/>
  <c r="BI611" i="2"/>
  <c r="BH611" i="2"/>
  <c r="BG611" i="2"/>
  <c r="BF611" i="2"/>
  <c r="T611" i="2"/>
  <c r="R611" i="2"/>
  <c r="P611" i="2"/>
  <c r="BI609" i="2"/>
  <c r="BH609" i="2"/>
  <c r="BG609" i="2"/>
  <c r="BF609" i="2"/>
  <c r="T609" i="2"/>
  <c r="R609" i="2"/>
  <c r="P609" i="2"/>
  <c r="BI603" i="2"/>
  <c r="BH603" i="2"/>
  <c r="BG603" i="2"/>
  <c r="BF603" i="2"/>
  <c r="T603" i="2"/>
  <c r="R603" i="2"/>
  <c r="P603" i="2"/>
  <c r="BI597" i="2"/>
  <c r="BH597" i="2"/>
  <c r="BG597" i="2"/>
  <c r="BF597" i="2"/>
  <c r="T597" i="2"/>
  <c r="R597" i="2"/>
  <c r="P597" i="2"/>
  <c r="BI594" i="2"/>
  <c r="BH594" i="2"/>
  <c r="BG594" i="2"/>
  <c r="BF594" i="2"/>
  <c r="T594" i="2"/>
  <c r="R594" i="2"/>
  <c r="P594" i="2"/>
  <c r="BI591" i="2"/>
  <c r="BH591" i="2"/>
  <c r="BG591" i="2"/>
  <c r="BF591" i="2"/>
  <c r="T591" i="2"/>
  <c r="R591" i="2"/>
  <c r="P591" i="2"/>
  <c r="BI587" i="2"/>
  <c r="BH587" i="2"/>
  <c r="BG587" i="2"/>
  <c r="BF587" i="2"/>
  <c r="T587" i="2"/>
  <c r="R587" i="2"/>
  <c r="P587" i="2"/>
  <c r="BI584" i="2"/>
  <c r="BH584" i="2"/>
  <c r="BG584" i="2"/>
  <c r="BF584" i="2"/>
  <c r="T584" i="2"/>
  <c r="R584" i="2"/>
  <c r="P584" i="2"/>
  <c r="BI580" i="2"/>
  <c r="BH580" i="2"/>
  <c r="BG580" i="2"/>
  <c r="BF580" i="2"/>
  <c r="T580" i="2"/>
  <c r="R580" i="2"/>
  <c r="P580" i="2"/>
  <c r="BI571" i="2"/>
  <c r="BH571" i="2"/>
  <c r="BG571" i="2"/>
  <c r="BF571" i="2"/>
  <c r="T571" i="2"/>
  <c r="R571" i="2"/>
  <c r="P571" i="2"/>
  <c r="BI569" i="2"/>
  <c r="BH569" i="2"/>
  <c r="BG569" i="2"/>
  <c r="BF569" i="2"/>
  <c r="T569" i="2"/>
  <c r="R569" i="2"/>
  <c r="P569" i="2"/>
  <c r="BI566" i="2"/>
  <c r="BH566" i="2"/>
  <c r="BG566" i="2"/>
  <c r="BF566" i="2"/>
  <c r="T566" i="2"/>
  <c r="R566" i="2"/>
  <c r="P566" i="2"/>
  <c r="BI561" i="2"/>
  <c r="BH561" i="2"/>
  <c r="BG561" i="2"/>
  <c r="BF561" i="2"/>
  <c r="T561" i="2"/>
  <c r="R561" i="2"/>
  <c r="P561" i="2"/>
  <c r="BI556" i="2"/>
  <c r="BH556" i="2"/>
  <c r="BG556" i="2"/>
  <c r="BF556" i="2"/>
  <c r="T556" i="2"/>
  <c r="R556" i="2"/>
  <c r="P556" i="2"/>
  <c r="BI548" i="2"/>
  <c r="BH548" i="2"/>
  <c r="BG548" i="2"/>
  <c r="BF548" i="2"/>
  <c r="T548" i="2"/>
  <c r="R548" i="2"/>
  <c r="P548" i="2"/>
  <c r="BI543" i="2"/>
  <c r="BH543" i="2"/>
  <c r="BG543" i="2"/>
  <c r="BF543" i="2"/>
  <c r="T543" i="2"/>
  <c r="R543" i="2"/>
  <c r="P543" i="2"/>
  <c r="BI536" i="2"/>
  <c r="BH536" i="2"/>
  <c r="BG536" i="2"/>
  <c r="BF536" i="2"/>
  <c r="T536" i="2"/>
  <c r="R536" i="2"/>
  <c r="P536" i="2"/>
  <c r="BI529" i="2"/>
  <c r="BH529" i="2"/>
  <c r="BG529" i="2"/>
  <c r="BF529" i="2"/>
  <c r="T529" i="2"/>
  <c r="R529" i="2"/>
  <c r="P529" i="2"/>
  <c r="BI527" i="2"/>
  <c r="BH527" i="2"/>
  <c r="BG527" i="2"/>
  <c r="BF527" i="2"/>
  <c r="T527" i="2"/>
  <c r="R527" i="2"/>
  <c r="P527" i="2"/>
  <c r="BI526" i="2"/>
  <c r="BH526" i="2"/>
  <c r="BG526" i="2"/>
  <c r="BF526" i="2"/>
  <c r="T526" i="2"/>
  <c r="R526" i="2"/>
  <c r="P526" i="2"/>
  <c r="BI525" i="2"/>
  <c r="BH525" i="2"/>
  <c r="BG525" i="2"/>
  <c r="BF525" i="2"/>
  <c r="T525" i="2"/>
  <c r="R525" i="2"/>
  <c r="P525" i="2"/>
  <c r="BI524" i="2"/>
  <c r="BH524" i="2"/>
  <c r="BG524" i="2"/>
  <c r="BF524" i="2"/>
  <c r="T524" i="2"/>
  <c r="R524" i="2"/>
  <c r="P524" i="2"/>
  <c r="BI517" i="2"/>
  <c r="BH517" i="2"/>
  <c r="BG517" i="2"/>
  <c r="BF517" i="2"/>
  <c r="T517" i="2"/>
  <c r="R517" i="2"/>
  <c r="P517" i="2"/>
  <c r="BI502" i="2"/>
  <c r="BH502" i="2"/>
  <c r="BG502" i="2"/>
  <c r="BF502" i="2"/>
  <c r="T502" i="2"/>
  <c r="R502" i="2"/>
  <c r="P502" i="2"/>
  <c r="BI497" i="2"/>
  <c r="BH497" i="2"/>
  <c r="BG497" i="2"/>
  <c r="BF497" i="2"/>
  <c r="T497" i="2"/>
  <c r="R497" i="2"/>
  <c r="P497" i="2"/>
  <c r="BI494" i="2"/>
  <c r="BH494" i="2"/>
  <c r="BG494" i="2"/>
  <c r="BF494" i="2"/>
  <c r="T494" i="2"/>
  <c r="R494" i="2"/>
  <c r="P494" i="2"/>
  <c r="BI484" i="2"/>
  <c r="BH484" i="2"/>
  <c r="BG484" i="2"/>
  <c r="BF484" i="2"/>
  <c r="T484" i="2"/>
  <c r="R484" i="2"/>
  <c r="P484" i="2"/>
  <c r="BI456" i="2"/>
  <c r="BH456" i="2"/>
  <c r="BG456" i="2"/>
  <c r="BF456" i="2"/>
  <c r="T456" i="2"/>
  <c r="R456" i="2"/>
  <c r="P456" i="2"/>
  <c r="BI455" i="2"/>
  <c r="BH455" i="2"/>
  <c r="BG455" i="2"/>
  <c r="BF455" i="2"/>
  <c r="T455" i="2"/>
  <c r="R455" i="2"/>
  <c r="P455" i="2"/>
  <c r="BI452" i="2"/>
  <c r="BH452" i="2"/>
  <c r="BG452" i="2"/>
  <c r="BF452" i="2"/>
  <c r="T452" i="2"/>
  <c r="R452" i="2"/>
  <c r="P452" i="2"/>
  <c r="BI450" i="2"/>
  <c r="BH450" i="2"/>
  <c r="BG450" i="2"/>
  <c r="BF450" i="2"/>
  <c r="T450" i="2"/>
  <c r="R450" i="2"/>
  <c r="P450" i="2"/>
  <c r="BI447" i="2"/>
  <c r="BH447" i="2"/>
  <c r="BG447" i="2"/>
  <c r="BF447" i="2"/>
  <c r="T447" i="2"/>
  <c r="R447" i="2"/>
  <c r="P447" i="2"/>
  <c r="BI446" i="2"/>
  <c r="BH446" i="2"/>
  <c r="BG446" i="2"/>
  <c r="BF446" i="2"/>
  <c r="T446" i="2"/>
  <c r="R446" i="2"/>
  <c r="P446" i="2"/>
  <c r="BI444" i="2"/>
  <c r="BH444" i="2"/>
  <c r="BG444" i="2"/>
  <c r="BF444" i="2"/>
  <c r="T444" i="2"/>
  <c r="R444" i="2"/>
  <c r="P444" i="2"/>
  <c r="BI443" i="2"/>
  <c r="BH443" i="2"/>
  <c r="BG443" i="2"/>
  <c r="BF443" i="2"/>
  <c r="T443" i="2"/>
  <c r="R443" i="2"/>
  <c r="P443" i="2"/>
  <c r="BI442" i="2"/>
  <c r="BH442" i="2"/>
  <c r="BG442" i="2"/>
  <c r="BF442" i="2"/>
  <c r="T442" i="2"/>
  <c r="R442" i="2"/>
  <c r="P442" i="2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7" i="2"/>
  <c r="BH437" i="2"/>
  <c r="BG437" i="2"/>
  <c r="BF437" i="2"/>
  <c r="T437" i="2"/>
  <c r="R437" i="2"/>
  <c r="P437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29" i="2"/>
  <c r="BH429" i="2"/>
  <c r="BG429" i="2"/>
  <c r="BF429" i="2"/>
  <c r="T429" i="2"/>
  <c r="R429" i="2"/>
  <c r="P429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19" i="2"/>
  <c r="BH419" i="2"/>
  <c r="BG419" i="2"/>
  <c r="BF419" i="2"/>
  <c r="T419" i="2"/>
  <c r="R419" i="2"/>
  <c r="P419" i="2"/>
  <c r="BI416" i="2"/>
  <c r="BH416" i="2"/>
  <c r="BG416" i="2"/>
  <c r="BF416" i="2"/>
  <c r="T416" i="2"/>
  <c r="R416" i="2"/>
  <c r="P416" i="2"/>
  <c r="BI399" i="2"/>
  <c r="BH399" i="2"/>
  <c r="BG399" i="2"/>
  <c r="BF399" i="2"/>
  <c r="T399" i="2"/>
  <c r="R399" i="2"/>
  <c r="P399" i="2"/>
  <c r="BI395" i="2"/>
  <c r="BH395" i="2"/>
  <c r="BG395" i="2"/>
  <c r="BF395" i="2"/>
  <c r="T395" i="2"/>
  <c r="R395" i="2"/>
  <c r="P395" i="2"/>
  <c r="BI391" i="2"/>
  <c r="BH391" i="2"/>
  <c r="BG391" i="2"/>
  <c r="BF391" i="2"/>
  <c r="T391" i="2"/>
  <c r="R391" i="2"/>
  <c r="P391" i="2"/>
  <c r="BI386" i="2"/>
  <c r="BH386" i="2"/>
  <c r="BG386" i="2"/>
  <c r="BF386" i="2"/>
  <c r="T386" i="2"/>
  <c r="R386" i="2"/>
  <c r="P386" i="2"/>
  <c r="BI383" i="2"/>
  <c r="BH383" i="2"/>
  <c r="BG383" i="2"/>
  <c r="BF383" i="2"/>
  <c r="T383" i="2"/>
  <c r="R383" i="2"/>
  <c r="P383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71" i="2"/>
  <c r="BH371" i="2"/>
  <c r="BG371" i="2"/>
  <c r="BF371" i="2"/>
  <c r="T371" i="2"/>
  <c r="R371" i="2"/>
  <c r="P371" i="2"/>
  <c r="BI366" i="2"/>
  <c r="BH366" i="2"/>
  <c r="BG366" i="2"/>
  <c r="BF366" i="2"/>
  <c r="T366" i="2"/>
  <c r="R366" i="2"/>
  <c r="P366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56" i="2"/>
  <c r="BH356" i="2"/>
  <c r="BG356" i="2"/>
  <c r="BF356" i="2"/>
  <c r="T356" i="2"/>
  <c r="R356" i="2"/>
  <c r="P356" i="2"/>
  <c r="BI350" i="2"/>
  <c r="BH350" i="2"/>
  <c r="BG350" i="2"/>
  <c r="BF350" i="2"/>
  <c r="T350" i="2"/>
  <c r="R350" i="2"/>
  <c r="P350" i="2"/>
  <c r="BI348" i="2"/>
  <c r="BH348" i="2"/>
  <c r="BG348" i="2"/>
  <c r="BF348" i="2"/>
  <c r="T348" i="2"/>
  <c r="R348" i="2"/>
  <c r="P348" i="2"/>
  <c r="BI346" i="2"/>
  <c r="BH346" i="2"/>
  <c r="BG346" i="2"/>
  <c r="BF346" i="2"/>
  <c r="T346" i="2"/>
  <c r="R346" i="2"/>
  <c r="P346" i="2"/>
  <c r="BI340" i="2"/>
  <c r="BH340" i="2"/>
  <c r="BG340" i="2"/>
  <c r="BF340" i="2"/>
  <c r="T340" i="2"/>
  <c r="R340" i="2"/>
  <c r="P340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23" i="2"/>
  <c r="BH323" i="2"/>
  <c r="BG323" i="2"/>
  <c r="BF323" i="2"/>
  <c r="T323" i="2"/>
  <c r="R323" i="2"/>
  <c r="P323" i="2"/>
  <c r="BI319" i="2"/>
  <c r="BH319" i="2"/>
  <c r="BG319" i="2"/>
  <c r="BF319" i="2"/>
  <c r="T319" i="2"/>
  <c r="R319" i="2"/>
  <c r="P319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3" i="2"/>
  <c r="BH303" i="2"/>
  <c r="BG303" i="2"/>
  <c r="BF303" i="2"/>
  <c r="T303" i="2"/>
  <c r="R303" i="2"/>
  <c r="P303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1" i="2"/>
  <c r="BH291" i="2"/>
  <c r="BG291" i="2"/>
  <c r="BF291" i="2"/>
  <c r="T291" i="2"/>
  <c r="R291" i="2"/>
  <c r="P291" i="2"/>
  <c r="BI282" i="2"/>
  <c r="BH282" i="2"/>
  <c r="BG282" i="2"/>
  <c r="BF282" i="2"/>
  <c r="T282" i="2"/>
  <c r="R282" i="2"/>
  <c r="P282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5" i="2"/>
  <c r="BH185" i="2"/>
  <c r="BG185" i="2"/>
  <c r="BF185" i="2"/>
  <c r="T185" i="2"/>
  <c r="R185" i="2"/>
  <c r="P185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67" i="2"/>
  <c r="BH167" i="2"/>
  <c r="BG167" i="2"/>
  <c r="BF167" i="2"/>
  <c r="T167" i="2"/>
  <c r="R167" i="2"/>
  <c r="P167" i="2"/>
  <c r="BI161" i="2"/>
  <c r="BH161" i="2"/>
  <c r="BG161" i="2"/>
  <c r="BF161" i="2"/>
  <c r="T161" i="2"/>
  <c r="R161" i="2"/>
  <c r="P161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0" i="2"/>
  <c r="BH120" i="2"/>
  <c r="BG120" i="2"/>
  <c r="BF120" i="2"/>
  <c r="T120" i="2"/>
  <c r="R120" i="2"/>
  <c r="P120" i="2"/>
  <c r="BI113" i="2"/>
  <c r="BH113" i="2"/>
  <c r="BG113" i="2"/>
  <c r="BF113" i="2"/>
  <c r="T113" i="2"/>
  <c r="R113" i="2"/>
  <c r="P113" i="2"/>
  <c r="BI105" i="2"/>
  <c r="BH105" i="2"/>
  <c r="BG105" i="2"/>
  <c r="BF105" i="2"/>
  <c r="T105" i="2"/>
  <c r="R105" i="2"/>
  <c r="P105" i="2"/>
  <c r="BI99" i="2"/>
  <c r="BH99" i="2"/>
  <c r="BG99" i="2"/>
  <c r="BF99" i="2"/>
  <c r="T99" i="2"/>
  <c r="R99" i="2"/>
  <c r="P99" i="2"/>
  <c r="BI96" i="2"/>
  <c r="BH96" i="2"/>
  <c r="BG96" i="2"/>
  <c r="BF96" i="2"/>
  <c r="T96" i="2"/>
  <c r="R96" i="2"/>
  <c r="P96" i="2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J84" i="2"/>
  <c r="F84" i="2"/>
  <c r="F82" i="2"/>
  <c r="E80" i="2"/>
  <c r="J54" i="2"/>
  <c r="F54" i="2"/>
  <c r="F52" i="2"/>
  <c r="E50" i="2"/>
  <c r="J24" i="2"/>
  <c r="E24" i="2"/>
  <c r="J85" i="2" s="1"/>
  <c r="J23" i="2"/>
  <c r="J18" i="2"/>
  <c r="E18" i="2"/>
  <c r="F55" i="2" s="1"/>
  <c r="J17" i="2"/>
  <c r="J12" i="2"/>
  <c r="J82" i="2" s="1"/>
  <c r="E7" i="2"/>
  <c r="E78" i="2"/>
  <c r="L50" i="1"/>
  <c r="AM50" i="1"/>
  <c r="AM49" i="1"/>
  <c r="L49" i="1"/>
  <c r="AM47" i="1"/>
  <c r="L47" i="1"/>
  <c r="L45" i="1"/>
  <c r="L44" i="1"/>
  <c r="BK113" i="4"/>
  <c r="J102" i="4"/>
  <c r="J91" i="4"/>
  <c r="BK201" i="3"/>
  <c r="J184" i="3"/>
  <c r="J178" i="3"/>
  <c r="J162" i="3"/>
  <c r="J135" i="3"/>
  <c r="BK129" i="3"/>
  <c r="J110" i="3"/>
  <c r="BK100" i="3"/>
  <c r="J93" i="3"/>
  <c r="BK651" i="2"/>
  <c r="J648" i="2"/>
  <c r="BK640" i="2"/>
  <c r="J613" i="2"/>
  <c r="J580" i="2"/>
  <c r="J548" i="2"/>
  <c r="J526" i="2"/>
  <c r="J524" i="2"/>
  <c r="BK447" i="2"/>
  <c r="J446" i="2"/>
  <c r="BK440" i="2"/>
  <c r="J399" i="2"/>
  <c r="J362" i="2"/>
  <c r="J334" i="2"/>
  <c r="BK310" i="2"/>
  <c r="BK264" i="2"/>
  <c r="J256" i="2"/>
  <c r="J236" i="2"/>
  <c r="BK196" i="2"/>
  <c r="BK177" i="2"/>
  <c r="J153" i="2"/>
  <c r="J129" i="2"/>
  <c r="J99" i="2"/>
  <c r="J91" i="2"/>
  <c r="J111" i="4"/>
  <c r="J105" i="4"/>
  <c r="BK102" i="4"/>
  <c r="J97" i="4"/>
  <c r="J95" i="4"/>
  <c r="BK91" i="4"/>
  <c r="BK88" i="4"/>
  <c r="J188" i="3"/>
  <c r="BK179" i="3"/>
  <c r="BK177" i="3"/>
  <c r="J163" i="3"/>
  <c r="BK155" i="3"/>
  <c r="BK149" i="3"/>
  <c r="BK133" i="3"/>
  <c r="BK126" i="3"/>
  <c r="J109" i="3"/>
  <c r="BK104" i="3"/>
  <c r="J95" i="3"/>
  <c r="J89" i="3"/>
  <c r="BK630" i="2"/>
  <c r="J609" i="2"/>
  <c r="BK594" i="2"/>
  <c r="BK543" i="2"/>
  <c r="BK524" i="2"/>
  <c r="BK494" i="2"/>
  <c r="BK452" i="2"/>
  <c r="J444" i="2"/>
  <c r="BK439" i="2"/>
  <c r="BK436" i="2"/>
  <c r="BK424" i="2"/>
  <c r="J391" i="2"/>
  <c r="BK376" i="2"/>
  <c r="BK356" i="2"/>
  <c r="BK334" i="2"/>
  <c r="J314" i="2"/>
  <c r="BK308" i="2"/>
  <c r="BK298" i="2"/>
  <c r="J277" i="2"/>
  <c r="BK270" i="2"/>
  <c r="J264" i="2"/>
  <c r="BK256" i="2"/>
  <c r="J242" i="2"/>
  <c r="J234" i="2"/>
  <c r="BK208" i="2"/>
  <c r="BK191" i="2"/>
  <c r="BK167" i="2"/>
  <c r="BK147" i="2"/>
  <c r="BK129" i="2"/>
  <c r="J94" i="2"/>
  <c r="BK184" i="3"/>
  <c r="BK160" i="3"/>
  <c r="BK135" i="3"/>
  <c r="J125" i="3"/>
  <c r="J116" i="3"/>
  <c r="J104" i="3"/>
  <c r="BK92" i="3"/>
  <c r="BK85" i="3"/>
  <c r="BK626" i="2"/>
  <c r="BK613" i="2"/>
  <c r="BK584" i="2"/>
  <c r="BK569" i="2"/>
  <c r="BK536" i="2"/>
  <c r="J517" i="2"/>
  <c r="J494" i="2"/>
  <c r="BK455" i="2"/>
  <c r="BK443" i="2"/>
  <c r="J439" i="2"/>
  <c r="J395" i="2"/>
  <c r="J374" i="2"/>
  <c r="BK346" i="2"/>
  <c r="BK296" i="2"/>
  <c r="J282" i="2"/>
  <c r="J227" i="2"/>
  <c r="J208" i="2"/>
  <c r="BK188" i="3"/>
  <c r="J168" i="3"/>
  <c r="J158" i="3"/>
  <c r="BK145" i="3"/>
  <c r="J136" i="3"/>
  <c r="BK116" i="3"/>
  <c r="BK107" i="3"/>
  <c r="J106" i="3"/>
  <c r="BK98" i="3"/>
  <c r="BK93" i="3"/>
  <c r="J88" i="3"/>
  <c r="J618" i="2"/>
  <c r="J484" i="2"/>
  <c r="J436" i="2"/>
  <c r="J416" i="2"/>
  <c r="BK391" i="2"/>
  <c r="J366" i="2"/>
  <c r="BK319" i="2"/>
  <c r="J303" i="2"/>
  <c r="BK282" i="2"/>
  <c r="J270" i="2"/>
  <c r="BK254" i="2"/>
  <c r="J240" i="2"/>
  <c r="BK216" i="2"/>
  <c r="J202" i="2"/>
  <c r="J198" i="2"/>
  <c r="J191" i="2"/>
  <c r="J167" i="2"/>
  <c r="BK144" i="2"/>
  <c r="BK120" i="2"/>
  <c r="J96" i="2"/>
  <c r="BK105" i="4"/>
  <c r="J99" i="4"/>
  <c r="J89" i="4"/>
  <c r="BK193" i="3"/>
  <c r="BK172" i="3"/>
  <c r="BK168" i="3"/>
  <c r="BK153" i="3"/>
  <c r="J141" i="3"/>
  <c r="J131" i="3"/>
  <c r="BK120" i="3"/>
  <c r="J98" i="3"/>
  <c r="BK87" i="3"/>
  <c r="J85" i="3"/>
  <c r="J657" i="2"/>
  <c r="BK645" i="2"/>
  <c r="J642" i="2"/>
  <c r="J626" i="2"/>
  <c r="BK525" i="2"/>
  <c r="J455" i="2"/>
  <c r="J442" i="2"/>
  <c r="BK433" i="2"/>
  <c r="BK383" i="2"/>
  <c r="BK348" i="2"/>
  <c r="BK331" i="2"/>
  <c r="J296" i="2"/>
  <c r="J262" i="2"/>
  <c r="BK245" i="2"/>
  <c r="BK234" i="2"/>
  <c r="J194" i="2"/>
  <c r="BK161" i="2"/>
  <c r="J132" i="2"/>
  <c r="J105" i="2"/>
  <c r="BK94" i="2"/>
  <c r="J113" i="4"/>
  <c r="J108" i="4"/>
  <c r="J103" i="4"/>
  <c r="BK99" i="4"/>
  <c r="BK95" i="4"/>
  <c r="J93" i="4"/>
  <c r="BK89" i="4"/>
  <c r="J203" i="3"/>
  <c r="J182" i="3"/>
  <c r="BK178" i="3"/>
  <c r="J172" i="3"/>
  <c r="BK162" i="3"/>
  <c r="J153" i="3"/>
  <c r="BK147" i="3"/>
  <c r="J129" i="3"/>
  <c r="J122" i="3"/>
  <c r="BK106" i="3"/>
  <c r="J103" i="3"/>
  <c r="BK99" i="3"/>
  <c r="J91" i="3"/>
  <c r="J637" i="2"/>
  <c r="BK611" i="2"/>
  <c r="J597" i="2"/>
  <c r="J566" i="2"/>
  <c r="BK548" i="2"/>
  <c r="BK527" i="2"/>
  <c r="BK497" i="2"/>
  <c r="J450" i="2"/>
  <c r="BK446" i="2"/>
  <c r="BK442" i="2"/>
  <c r="J433" i="2"/>
  <c r="BK427" i="2"/>
  <c r="BK416" i="2"/>
  <c r="J383" i="2"/>
  <c r="J364" i="2"/>
  <c r="BK340" i="2"/>
  <c r="J319" i="2"/>
  <c r="BK303" i="2"/>
  <c r="BK291" i="2"/>
  <c r="BK277" i="2"/>
  <c r="J274" i="2"/>
  <c r="J266" i="2"/>
  <c r="BK258" i="2"/>
  <c r="J245" i="2"/>
  <c r="BK236" i="2"/>
  <c r="BK224" i="2"/>
  <c r="J200" i="2"/>
  <c r="J185" i="2"/>
  <c r="J161" i="2"/>
  <c r="J144" i="2"/>
  <c r="J120" i="2"/>
  <c r="BK198" i="3"/>
  <c r="J179" i="3"/>
  <c r="J155" i="3"/>
  <c r="J147" i="3"/>
  <c r="BK131" i="3"/>
  <c r="BK122" i="3"/>
  <c r="BK110" i="3"/>
  <c r="J101" i="3"/>
  <c r="BK89" i="3"/>
  <c r="J87" i="3"/>
  <c r="J623" i="2"/>
  <c r="J594" i="2"/>
  <c r="BK580" i="2"/>
  <c r="J543" i="2"/>
  <c r="J525" i="2"/>
  <c r="J497" i="2"/>
  <c r="J452" i="2"/>
  <c r="J441" i="2"/>
  <c r="BK437" i="2"/>
  <c r="J424" i="2"/>
  <c r="J376" i="2"/>
  <c r="J348" i="2"/>
  <c r="BK323" i="2"/>
  <c r="J268" i="2"/>
  <c r="BK240" i="2"/>
  <c r="J224" i="2"/>
  <c r="J206" i="2"/>
  <c r="J201" i="3"/>
  <c r="J177" i="3"/>
  <c r="BK151" i="3"/>
  <c r="BK141" i="3"/>
  <c r="J127" i="3"/>
  <c r="BK609" i="2"/>
  <c r="J584" i="2"/>
  <c r="J569" i="2"/>
  <c r="J527" i="2"/>
  <c r="BK517" i="2"/>
  <c r="J419" i="2"/>
  <c r="BK395" i="2"/>
  <c r="J371" i="2"/>
  <c r="BK362" i="2"/>
  <c r="J331" i="2"/>
  <c r="BK300" i="2"/>
  <c r="BK273" i="2"/>
  <c r="BK266" i="2"/>
  <c r="BK229" i="2"/>
  <c r="BK204" i="2"/>
  <c r="J196" i="2"/>
  <c r="BK185" i="2"/>
  <c r="J156" i="2"/>
  <c r="BK140" i="2"/>
  <c r="BK105" i="2"/>
  <c r="BK91" i="2"/>
  <c r="BK111" i="4"/>
  <c r="BK103" i="4"/>
  <c r="BK93" i="4"/>
  <c r="BK203" i="3"/>
  <c r="J186" i="3"/>
  <c r="J180" i="3"/>
  <c r="BK158" i="3"/>
  <c r="J145" i="3"/>
  <c r="J126" i="3"/>
  <c r="J118" i="3"/>
  <c r="J105" i="3"/>
  <c r="BK95" i="3"/>
  <c r="BK657" i="2"/>
  <c r="J651" i="2"/>
  <c r="J645" i="2"/>
  <c r="BK637" i="2"/>
  <c r="J611" i="2"/>
  <c r="J571" i="2"/>
  <c r="BK484" i="2"/>
  <c r="BK441" i="2"/>
  <c r="BK366" i="2"/>
  <c r="J346" i="2"/>
  <c r="BK314" i="2"/>
  <c r="J273" i="2"/>
  <c r="J260" i="2"/>
  <c r="BK238" i="2"/>
  <c r="BK219" i="2"/>
  <c r="J204" i="2"/>
  <c r="J180" i="2"/>
  <c r="J147" i="2"/>
  <c r="J113" i="2"/>
  <c r="BK96" i="2"/>
  <c r="AS54" i="1"/>
  <c r="BK186" i="3"/>
  <c r="BK175" i="3"/>
  <c r="BK170" i="3"/>
  <c r="J160" i="3"/>
  <c r="J151" i="3"/>
  <c r="BK143" i="3"/>
  <c r="BK127" i="3"/>
  <c r="J120" i="3"/>
  <c r="BK105" i="3"/>
  <c r="BK101" i="3"/>
  <c r="J94" i="3"/>
  <c r="J640" i="2"/>
  <c r="BK623" i="2"/>
  <c r="BK603" i="2"/>
  <c r="J591" i="2"/>
  <c r="BK556" i="2"/>
  <c r="BK529" i="2"/>
  <c r="BK502" i="2"/>
  <c r="J456" i="2"/>
  <c r="J447" i="2"/>
  <c r="J443" i="2"/>
  <c r="J437" i="2"/>
  <c r="BK429" i="2"/>
  <c r="BK419" i="2"/>
  <c r="J386" i="2"/>
  <c r="BK371" i="2"/>
  <c r="BK350" i="2"/>
  <c r="J323" i="2"/>
  <c r="J310" i="2"/>
  <c r="J300" i="2"/>
  <c r="J278" i="2"/>
  <c r="BK274" i="2"/>
  <c r="BK268" i="2"/>
  <c r="BK260" i="2"/>
  <c r="J254" i="2"/>
  <c r="J238" i="2"/>
  <c r="J219" i="2"/>
  <c r="BK198" i="2"/>
  <c r="BK180" i="2"/>
  <c r="BK156" i="2"/>
  <c r="J140" i="2"/>
  <c r="BK113" i="2"/>
  <c r="J193" i="3"/>
  <c r="J170" i="3"/>
  <c r="J148" i="3"/>
  <c r="BK136" i="3"/>
  <c r="J128" i="3"/>
  <c r="BK114" i="3"/>
  <c r="J107" i="3"/>
  <c r="J100" i="3"/>
  <c r="BK88" i="3"/>
  <c r="J630" i="2"/>
  <c r="BK618" i="2"/>
  <c r="BK587" i="2"/>
  <c r="J561" i="2"/>
  <c r="J529" i="2"/>
  <c r="J502" i="2"/>
  <c r="BK456" i="2"/>
  <c r="BK444" i="2"/>
  <c r="J440" i="2"/>
  <c r="J429" i="2"/>
  <c r="BK386" i="2"/>
  <c r="J356" i="2"/>
  <c r="J340" i="2"/>
  <c r="J291" i="2"/>
  <c r="BK262" i="2"/>
  <c r="J229" i="2"/>
  <c r="J216" i="2"/>
  <c r="BK202" i="2"/>
  <c r="BK180" i="3"/>
  <c r="BK163" i="3"/>
  <c r="J149" i="3"/>
  <c r="J143" i="3"/>
  <c r="BK128" i="3"/>
  <c r="BK118" i="3"/>
  <c r="J114" i="3"/>
  <c r="BK103" i="3"/>
  <c r="BK94" i="3"/>
  <c r="J92" i="3"/>
  <c r="BK632" i="2"/>
  <c r="J603" i="2"/>
  <c r="BK597" i="2"/>
  <c r="BK591" i="2"/>
  <c r="BK571" i="2"/>
  <c r="BK566" i="2"/>
  <c r="J556" i="2"/>
  <c r="BK526" i="2"/>
  <c r="BK450" i="2"/>
  <c r="J427" i="2"/>
  <c r="BK399" i="2"/>
  <c r="BK374" i="2"/>
  <c r="BK364" i="2"/>
  <c r="J350" i="2"/>
  <c r="J308" i="2"/>
  <c r="J298" i="2"/>
  <c r="BK278" i="2"/>
  <c r="J258" i="2"/>
  <c r="BK242" i="2"/>
  <c r="BK227" i="2"/>
  <c r="BK206" i="2"/>
  <c r="BK200" i="2"/>
  <c r="BK194" i="2"/>
  <c r="J177" i="2"/>
  <c r="BK153" i="2"/>
  <c r="BK132" i="2"/>
  <c r="BK99" i="2"/>
  <c r="BK108" i="4"/>
  <c r="BK97" i="4"/>
  <c r="J88" i="4"/>
  <c r="J198" i="3"/>
  <c r="BK182" i="3"/>
  <c r="J175" i="3"/>
  <c r="BK148" i="3"/>
  <c r="J133" i="3"/>
  <c r="BK125" i="3"/>
  <c r="BK109" i="3"/>
  <c r="J99" i="3"/>
  <c r="BK91" i="3"/>
  <c r="BK648" i="2"/>
  <c r="BK642" i="2"/>
  <c r="J632" i="2"/>
  <c r="J587" i="2"/>
  <c r="BK561" i="2"/>
  <c r="J536" i="2"/>
  <c r="P90" i="2" l="1"/>
  <c r="T281" i="2"/>
  <c r="T295" i="2"/>
  <c r="R302" i="2"/>
  <c r="R426" i="2"/>
  <c r="BK449" i="2"/>
  <c r="J449" i="2" s="1"/>
  <c r="J66" i="2" s="1"/>
  <c r="BK636" i="2"/>
  <c r="J636" i="2" s="1"/>
  <c r="J67" i="2" s="1"/>
  <c r="R90" i="2"/>
  <c r="R281" i="2"/>
  <c r="R295" i="2"/>
  <c r="BK302" i="2"/>
  <c r="J302" i="2"/>
  <c r="J64" i="2"/>
  <c r="BK426" i="2"/>
  <c r="J426" i="2" s="1"/>
  <c r="J65" i="2" s="1"/>
  <c r="P449" i="2"/>
  <c r="R636" i="2"/>
  <c r="R84" i="3"/>
  <c r="T90" i="2"/>
  <c r="P281" i="2"/>
  <c r="P295" i="2"/>
  <c r="P302" i="2"/>
  <c r="P426" i="2"/>
  <c r="R449" i="2"/>
  <c r="T636" i="2"/>
  <c r="BK84" i="3"/>
  <c r="T84" i="3"/>
  <c r="P132" i="3"/>
  <c r="R132" i="3"/>
  <c r="BK87" i="4"/>
  <c r="J87" i="4"/>
  <c r="J61" i="4"/>
  <c r="P87" i="4"/>
  <c r="R87" i="4"/>
  <c r="T87" i="4"/>
  <c r="BK96" i="4"/>
  <c r="J96" i="4" s="1"/>
  <c r="J62" i="4" s="1"/>
  <c r="P96" i="4"/>
  <c r="R96" i="4"/>
  <c r="T96" i="4"/>
  <c r="BK101" i="4"/>
  <c r="J101" i="4"/>
  <c r="J63" i="4"/>
  <c r="P101" i="4"/>
  <c r="R101" i="4"/>
  <c r="BK90" i="2"/>
  <c r="J90" i="2"/>
  <c r="J61" i="2" s="1"/>
  <c r="BK281" i="2"/>
  <c r="J281" i="2"/>
  <c r="J62" i="2"/>
  <c r="BK295" i="2"/>
  <c r="J295" i="2" s="1"/>
  <c r="J63" i="2" s="1"/>
  <c r="T302" i="2"/>
  <c r="T426" i="2"/>
  <c r="T449" i="2"/>
  <c r="P636" i="2"/>
  <c r="P84" i="3"/>
  <c r="P83" i="3" s="1"/>
  <c r="P82" i="3" s="1"/>
  <c r="AU56" i="1" s="1"/>
  <c r="BK132" i="3"/>
  <c r="J132" i="3" s="1"/>
  <c r="J62" i="3" s="1"/>
  <c r="T132" i="3"/>
  <c r="T101" i="4"/>
  <c r="E48" i="2"/>
  <c r="F85" i="2"/>
  <c r="BE96" i="2"/>
  <c r="BE129" i="2"/>
  <c r="BE140" i="2"/>
  <c r="BE147" i="2"/>
  <c r="BE180" i="2"/>
  <c r="BE191" i="2"/>
  <c r="BE196" i="2"/>
  <c r="BE219" i="2"/>
  <c r="BE234" i="2"/>
  <c r="BE236" i="2"/>
  <c r="BE245" i="2"/>
  <c r="BE262" i="2"/>
  <c r="BE266" i="2"/>
  <c r="BE268" i="2"/>
  <c r="BE282" i="2"/>
  <c r="BE308" i="2"/>
  <c r="BE323" i="2"/>
  <c r="BE331" i="2"/>
  <c r="BE334" i="2"/>
  <c r="BE340" i="2"/>
  <c r="BE348" i="2"/>
  <c r="BE350" i="2"/>
  <c r="BE376" i="2"/>
  <c r="BE439" i="2"/>
  <c r="BE441" i="2"/>
  <c r="BE442" i="2"/>
  <c r="BE444" i="2"/>
  <c r="BE452" i="2"/>
  <c r="BE456" i="2"/>
  <c r="BE497" i="2"/>
  <c r="BE524" i="2"/>
  <c r="BE525" i="2"/>
  <c r="BE527" i="2"/>
  <c r="BE536" i="2"/>
  <c r="BE594" i="2"/>
  <c r="BE611" i="2"/>
  <c r="BE623" i="2"/>
  <c r="BK656" i="2"/>
  <c r="J656" i="2" s="1"/>
  <c r="J68" i="2" s="1"/>
  <c r="E72" i="3"/>
  <c r="J79" i="3"/>
  <c r="BE85" i="3"/>
  <c r="BE89" i="3"/>
  <c r="BE99" i="3"/>
  <c r="BE100" i="3"/>
  <c r="BE106" i="3"/>
  <c r="BE110" i="3"/>
  <c r="BE120" i="3"/>
  <c r="BE133" i="3"/>
  <c r="BE153" i="3"/>
  <c r="BE155" i="3"/>
  <c r="BE160" i="3"/>
  <c r="BE168" i="3"/>
  <c r="BE170" i="3"/>
  <c r="BE172" i="3"/>
  <c r="BE184" i="3"/>
  <c r="BE188" i="3"/>
  <c r="BE203" i="3"/>
  <c r="BE202" i="2"/>
  <c r="BE208" i="2"/>
  <c r="BE216" i="2"/>
  <c r="BE238" i="2"/>
  <c r="BE240" i="2"/>
  <c r="BE254" i="2"/>
  <c r="BE260" i="2"/>
  <c r="BE277" i="2"/>
  <c r="BE303" i="2"/>
  <c r="BE310" i="2"/>
  <c r="BE314" i="2"/>
  <c r="BE364" i="2"/>
  <c r="BE366" i="2"/>
  <c r="BE371" i="2"/>
  <c r="BE399" i="2"/>
  <c r="BE419" i="2"/>
  <c r="BE429" i="2"/>
  <c r="BE433" i="2"/>
  <c r="BE446" i="2"/>
  <c r="BE447" i="2"/>
  <c r="BE484" i="2"/>
  <c r="BE548" i="2"/>
  <c r="BE556" i="2"/>
  <c r="BE561" i="2"/>
  <c r="BE571" i="2"/>
  <c r="BE591" i="2"/>
  <c r="BE609" i="2"/>
  <c r="BE632" i="2"/>
  <c r="BE637" i="2"/>
  <c r="F55" i="3"/>
  <c r="BE91" i="3"/>
  <c r="BE93" i="3"/>
  <c r="BE94" i="3"/>
  <c r="BE98" i="3"/>
  <c r="BE103" i="3"/>
  <c r="BE105" i="3"/>
  <c r="BE107" i="3"/>
  <c r="BE118" i="3"/>
  <c r="BE126" i="3"/>
  <c r="BE129" i="3"/>
  <c r="BE136" i="3"/>
  <c r="BE141" i="3"/>
  <c r="BE143" i="3"/>
  <c r="BE147" i="3"/>
  <c r="BE148" i="3"/>
  <c r="BE149" i="3"/>
  <c r="BE151" i="3"/>
  <c r="BE158" i="3"/>
  <c r="BE175" i="3"/>
  <c r="BE177" i="3"/>
  <c r="BE178" i="3"/>
  <c r="BE179" i="3"/>
  <c r="BE180" i="3"/>
  <c r="BE182" i="3"/>
  <c r="BE102" i="4"/>
  <c r="J55" i="2"/>
  <c r="BE91" i="2"/>
  <c r="BE105" i="2"/>
  <c r="BE113" i="2"/>
  <c r="BE120" i="2"/>
  <c r="BE132" i="2"/>
  <c r="BE153" i="2"/>
  <c r="BE161" i="2"/>
  <c r="BE177" i="2"/>
  <c r="BE194" i="2"/>
  <c r="BE204" i="2"/>
  <c r="BE206" i="2"/>
  <c r="BE229" i="2"/>
  <c r="BE270" i="2"/>
  <c r="BE273" i="2"/>
  <c r="BE274" i="2"/>
  <c r="BE296" i="2"/>
  <c r="BE300" i="2"/>
  <c r="BE346" i="2"/>
  <c r="BE383" i="2"/>
  <c r="BE395" i="2"/>
  <c r="BE440" i="2"/>
  <c r="BE517" i="2"/>
  <c r="BE569" i="2"/>
  <c r="BE580" i="2"/>
  <c r="BE587" i="2"/>
  <c r="BE613" i="2"/>
  <c r="BE626" i="2"/>
  <c r="BE640" i="2"/>
  <c r="BE87" i="3"/>
  <c r="BE92" i="3"/>
  <c r="BE95" i="3"/>
  <c r="BE109" i="3"/>
  <c r="BE114" i="3"/>
  <c r="BE125" i="3"/>
  <c r="BE131" i="3"/>
  <c r="BE163" i="3"/>
  <c r="BE193" i="3"/>
  <c r="BE198" i="3"/>
  <c r="BE201" i="3"/>
  <c r="J52" i="4"/>
  <c r="F55" i="4"/>
  <c r="E75" i="4"/>
  <c r="BE91" i="4"/>
  <c r="BE97" i="4"/>
  <c r="BE103" i="4"/>
  <c r="J52" i="2"/>
  <c r="BE94" i="2"/>
  <c r="BE99" i="2"/>
  <c r="BE144" i="2"/>
  <c r="BE156" i="2"/>
  <c r="BE167" i="2"/>
  <c r="BE185" i="2"/>
  <c r="BE198" i="2"/>
  <c r="BE200" i="2"/>
  <c r="BE224" i="2"/>
  <c r="BE227" i="2"/>
  <c r="BE242" i="2"/>
  <c r="BE256" i="2"/>
  <c r="BE258" i="2"/>
  <c r="BE264" i="2"/>
  <c r="BE278" i="2"/>
  <c r="BE291" i="2"/>
  <c r="BE298" i="2"/>
  <c r="BE319" i="2"/>
  <c r="BE356" i="2"/>
  <c r="BE362" i="2"/>
  <c r="BE374" i="2"/>
  <c r="BE386" i="2"/>
  <c r="BE391" i="2"/>
  <c r="BE416" i="2"/>
  <c r="BE424" i="2"/>
  <c r="BE427" i="2"/>
  <c r="BE436" i="2"/>
  <c r="BE437" i="2"/>
  <c r="BE443" i="2"/>
  <c r="BE450" i="2"/>
  <c r="BE455" i="2"/>
  <c r="BE494" i="2"/>
  <c r="BE502" i="2"/>
  <c r="BE526" i="2"/>
  <c r="BE529" i="2"/>
  <c r="BE543" i="2"/>
  <c r="BE566" i="2"/>
  <c r="BE584" i="2"/>
  <c r="BE597" i="2"/>
  <c r="BE603" i="2"/>
  <c r="BE618" i="2"/>
  <c r="BE630" i="2"/>
  <c r="BE642" i="2"/>
  <c r="BE645" i="2"/>
  <c r="BE648" i="2"/>
  <c r="BE651" i="2"/>
  <c r="BE657" i="2"/>
  <c r="J52" i="3"/>
  <c r="BE88" i="3"/>
  <c r="BE101" i="3"/>
  <c r="BE104" i="3"/>
  <c r="BE116" i="3"/>
  <c r="BE122" i="3"/>
  <c r="BE127" i="3"/>
  <c r="BE128" i="3"/>
  <c r="BE135" i="3"/>
  <c r="BE145" i="3"/>
  <c r="BE162" i="3"/>
  <c r="BE186" i="3"/>
  <c r="J55" i="4"/>
  <c r="BE88" i="4"/>
  <c r="BE89" i="4"/>
  <c r="BE93" i="4"/>
  <c r="BE95" i="4"/>
  <c r="BE99" i="4"/>
  <c r="BE105" i="4"/>
  <c r="BE108" i="4"/>
  <c r="BE111" i="4"/>
  <c r="BE113" i="4"/>
  <c r="BK110" i="4"/>
  <c r="J110" i="4" s="1"/>
  <c r="J64" i="4" s="1"/>
  <c r="BK112" i="4"/>
  <c r="J112" i="4" s="1"/>
  <c r="J65" i="4" s="1"/>
  <c r="F34" i="3"/>
  <c r="BA56" i="1"/>
  <c r="F36" i="2"/>
  <c r="BC55" i="1" s="1"/>
  <c r="F35" i="3"/>
  <c r="BB56" i="1"/>
  <c r="J34" i="2"/>
  <c r="AW55" i="1" s="1"/>
  <c r="F36" i="4"/>
  <c r="BC57" i="1"/>
  <c r="F37" i="3"/>
  <c r="BD56" i="1" s="1"/>
  <c r="F34" i="4"/>
  <c r="BA57" i="1"/>
  <c r="F37" i="4"/>
  <c r="BD57" i="1" s="1"/>
  <c r="F35" i="4"/>
  <c r="BB57" i="1"/>
  <c r="F37" i="2"/>
  <c r="BD55" i="1" s="1"/>
  <c r="F35" i="2"/>
  <c r="BB55" i="1" s="1"/>
  <c r="F36" i="3"/>
  <c r="BC56" i="1" s="1"/>
  <c r="J34" i="4"/>
  <c r="AW57" i="1"/>
  <c r="F34" i="2"/>
  <c r="BA55" i="1" s="1"/>
  <c r="J34" i="3"/>
  <c r="AW56" i="1"/>
  <c r="R86" i="4" l="1"/>
  <c r="R85" i="4"/>
  <c r="R89" i="2"/>
  <c r="R88" i="2"/>
  <c r="P86" i="4"/>
  <c r="P85" i="4"/>
  <c r="AU57" i="1" s="1"/>
  <c r="T83" i="3"/>
  <c r="T82" i="3"/>
  <c r="T89" i="2"/>
  <c r="T88" i="2" s="1"/>
  <c r="P89" i="2"/>
  <c r="P88" i="2"/>
  <c r="AU55" i="1"/>
  <c r="T86" i="4"/>
  <c r="T85" i="4"/>
  <c r="BK83" i="3"/>
  <c r="BK82" i="3"/>
  <c r="J82" i="3" s="1"/>
  <c r="J59" i="3" s="1"/>
  <c r="R83" i="3"/>
  <c r="R82" i="3"/>
  <c r="BK89" i="2"/>
  <c r="J89" i="2"/>
  <c r="J60" i="2"/>
  <c r="J84" i="3"/>
  <c r="J61" i="3" s="1"/>
  <c r="BK86" i="4"/>
  <c r="J86" i="4"/>
  <c r="J60" i="4"/>
  <c r="F33" i="2"/>
  <c r="AZ55" i="1" s="1"/>
  <c r="F33" i="4"/>
  <c r="AZ57" i="1"/>
  <c r="BA54" i="1"/>
  <c r="W30" i="1" s="1"/>
  <c r="BB54" i="1"/>
  <c r="AX54" i="1"/>
  <c r="J33" i="3"/>
  <c r="AV56" i="1" s="1"/>
  <c r="AT56" i="1" s="1"/>
  <c r="BD54" i="1"/>
  <c r="W33" i="1"/>
  <c r="F33" i="3"/>
  <c r="AZ56" i="1"/>
  <c r="J33" i="4"/>
  <c r="AV57" i="1" s="1"/>
  <c r="AT57" i="1" s="1"/>
  <c r="BC54" i="1"/>
  <c r="AY54" i="1"/>
  <c r="J33" i="2"/>
  <c r="AV55" i="1" s="1"/>
  <c r="AT55" i="1" s="1"/>
  <c r="BK88" i="2" l="1"/>
  <c r="J88" i="2"/>
  <c r="J30" i="2" s="1"/>
  <c r="AG55" i="1" s="1"/>
  <c r="AN55" i="1" s="1"/>
  <c r="J83" i="3"/>
  <c r="J60" i="3"/>
  <c r="BK85" i="4"/>
  <c r="J85" i="4"/>
  <c r="J59" i="4" s="1"/>
  <c r="AU54" i="1"/>
  <c r="J30" i="3"/>
  <c r="AG56" i="1"/>
  <c r="AN56" i="1" s="1"/>
  <c r="AW54" i="1"/>
  <c r="AK30" i="1"/>
  <c r="W31" i="1"/>
  <c r="AZ54" i="1"/>
  <c r="W29" i="1" s="1"/>
  <c r="W32" i="1"/>
  <c r="J39" i="3" l="1"/>
  <c r="J59" i="2"/>
  <c r="J39" i="2"/>
  <c r="AV54" i="1"/>
  <c r="AK29" i="1"/>
  <c r="J30" i="4"/>
  <c r="AG57" i="1" s="1"/>
  <c r="AN57" i="1" s="1"/>
  <c r="J39" i="4" l="1"/>
  <c r="AG54" i="1"/>
  <c r="AK26" i="1" s="1"/>
  <c r="AK35" i="1" s="1"/>
  <c r="AT54" i="1"/>
  <c r="AN54" i="1" l="1"/>
</calcChain>
</file>

<file path=xl/sharedStrings.xml><?xml version="1.0" encoding="utf-8"?>
<sst xmlns="http://schemas.openxmlformats.org/spreadsheetml/2006/main" count="8057" uniqueCount="1463">
  <si>
    <t>Export Komplet</t>
  </si>
  <si>
    <t>VZ</t>
  </si>
  <si>
    <t>2.0</t>
  </si>
  <si>
    <t>ZAMOK</t>
  </si>
  <si>
    <t>False</t>
  </si>
  <si>
    <t>{c02e67ee-73ee-4237-838f-3876257cea2b}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</si>
  <si>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</si>
  <si>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</si>
  <si>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</si>
  <si>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</si>
  <si>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</si>
  <si>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</si>
  <si>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</si>
  <si>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</si>
  <si>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25/2019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</si>
  <si>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</si>
  <si>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</si>
  <si>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BESIP 2970298 Pod Školou – Nepomucká_2970299 Pod Školou – Slávy Horníka</t>
  </si>
  <si>
    <t>KSO:</t>
  </si>
  <si>
    <t/>
  </si>
  <si>
    <t>CC-CZ:</t>
  </si>
  <si>
    <t>Místo:</t>
  </si>
  <si>
    <t>Praha 5 – Košíře</t>
  </si>
  <si>
    <t>Datum:</t>
  </si>
  <si>
    <t>16. 5. 2019</t>
  </si>
  <si>
    <t>Zadavatel:</t>
  </si>
  <si>
    <t>IČ:</t>
  </si>
  <si>
    <t>03447286</t>
  </si>
  <si>
    <t>Technická správa komunikací hl. m. Prahy, a.s.</t>
  </si>
  <si>
    <t>DIČ:</t>
  </si>
  <si>
    <t>Uchazeč:</t>
  </si>
  <si>
    <t>Vyplň údaj</t>
  </si>
  <si>
    <t>Projektant:</t>
  </si>
  <si>
    <t>25670590</t>
  </si>
  <si>
    <t>LABRON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</si>
  <si>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</si>
  <si>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</si>
  <si>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</si>
  <si>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</si>
  <si>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</si>
  <si>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</si>
  <si>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</si>
  <si>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</si>
  <si>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</si>
  <si>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</si>
  <si>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</si>
  <si>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</si>
  <si>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</si>
  <si>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</si>
  <si>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</si>
  <si>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</si>
  <si>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</si>
  <si>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</si>
  <si>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</si>
  <si>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</si>
  <si>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</si>
  <si>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</si>
  <si>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</si>
  <si>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</si>
  <si>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</si>
  <si>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</si>
  <si>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</si>
  <si>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</si>
  <si>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</si>
  <si>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</si>
  <si>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</si>
  <si>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</si>
  <si>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</si>
  <si>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</si>
  <si>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</si>
  <si>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</si>
  <si>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</si>
  <si>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</si>
  <si>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</si>
  <si>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</si>
  <si>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</si>
  <si>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</si>
  <si>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</si>
  <si>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</si>
  <si>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</si>
  <si>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STAVEBNÍ ÚPRAVY PŘECHODŮ</t>
  </si>
  <si>
    <t>STA</t>
  </si>
  <si>
    <t>1</t>
  </si>
  <si>
    <t>{34a12c9a-d997-4606-b60b-983dc550cda7}</t>
  </si>
  <si>
    <t>2</t>
  </si>
  <si>
    <t>SO 200</t>
  </si>
  <si>
    <t>PŘISVĚTLENÍ PŘECHODŮ</t>
  </si>
  <si>
    <t>{c17377fc-0a82-4564-9517-48f8fffc405f}</t>
  </si>
  <si>
    <t>VON</t>
  </si>
  <si>
    <t>VEDLEJŠÍ A OSTATNÍ NÁKLADY</t>
  </si>
  <si>
    <t>{c21afbcb-1cd3-462c-94b8-786db18d1170}</t>
  </si>
  <si>
    <t>KRYCÍ LIST SOUPISU PRACÍ</t>
  </si>
  <si>
    <t>Objekt:</t>
  </si>
  <si>
    <t>SO 100 - STAVEBNÍ ÚPRAVY PŘECHODŮ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</si>
  <si>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</si>
  <si>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</si>
  <si>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</si>
  <si>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</si>
  <si>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</si>
  <si>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</si>
  <si>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</si>
  <si>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</si>
  <si>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</si>
  <si>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</si>
  <si>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</si>
  <si>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</si>
  <si>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</si>
  <si>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</si>
  <si>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</si>
  <si>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</si>
  <si>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</si>
  <si>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</si>
  <si>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</si>
  <si>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</si>
  <si>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</si>
  <si>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</si>
  <si>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</si>
  <si>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</si>
  <si>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</si>
  <si>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</si>
  <si>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</si>
  <si>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</si>
  <si>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</si>
  <si>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</si>
  <si>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</si>
  <si>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</si>
  <si>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průměru kmene do 100 mm výšky přes 1 m s odstraněním pařezu do 100 m2 v rovině nebo na svahu do 1:5</t>
  </si>
  <si>
    <t>m2</t>
  </si>
  <si>
    <t>CS ÚRS 2019 01</t>
  </si>
  <si>
    <t>4</t>
  </si>
  <si>
    <t>404420659</t>
  </si>
  <si>
    <t>PSC</t>
  </si>
  <si>
    <t xml:space="preserve">Poznámka k souboru cen:_x000D_
1. V cenách jsou započteny i náklady na odklizení vytěžené dřevní hmoty na vzdálenost do 50 m, se složením na hromady nebo s naložením na dopravní prostředek a případnou úpravu terénu se zhutněním po odstranění dřevin._x000D_
2. V cenách nejsou započteny náklady na uložení shrabu na skládku._x000D_
3. Ceny jsou určeny pouze pro pěstební zásahy a rekonstrukce v sadovnických a krajinářských úpravách._x000D_
4. Ceny nelze použít:_x000D_
a) pro úplnou likvidaci porostu při přípravě staveniště apod.; tyto práce se oceňují cenami katalogu 800-1 Zemní práce,_x000D_
b) pro odstranění kořenových výmladků; tyto práce se oceňují individuálně,_x000D_
c) -1221 až -1223 a -1331 až -1333 pro jednoleté semenáče dřevin, náletů v bylinném stavu; tyto práce se oceňují cenami souborů cen 185 80-42 Vypletí nebo 183 41-13 Odplevelení výsadeb._x000D_
5. Průměr kmene stromů nebo keřů se měří 0,15 m nad terénem._x000D_
6. Množství jednotek se stanoví samostatně za keřovou skupinu v m2 souvislé plochy rovné součtu půdorysných ploch omezených obalovými křivkami korun jednotlivých stromů a keřů, jejichž koruny se půdorysně překrývají. Jestliže by byl zmíněný součet ploch větší než půdorysná plocha staveniště (upravované plochy), uvažuje se pouze tato plocha._x000D_
7. V cenách o sklonu svahu přes 1:1 jsou uvažovány podmínky pro svahy běžně schůdné; bez použití lezeckých technik. V případě použití lezeckých technik se tyto náklady oceňují individuálně._x000D_
</t>
  </si>
  <si>
    <t>VV</t>
  </si>
  <si>
    <t>245</t>
  </si>
  <si>
    <t>112151312</t>
  </si>
  <si>
    <t>Pokácení stromu postupné bez spouštění částí kmene a koruny o průměru na řezné ploše pařezu přes 200 do 300 mm</t>
  </si>
  <si>
    <t>kus</t>
  </si>
  <si>
    <t>-331304367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</si>
  <si>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</t>
  </si>
  <si>
    <t>3</t>
  </si>
  <si>
    <t>113105111</t>
  </si>
  <si>
    <t>Rozebrání dlažeb z lomového kamene s přemístěním hmot na skládku na vzdálenost do 3 m nebo s naložením na dopravní prostředek, kladených na sucho</t>
  </si>
  <si>
    <t>425319597</t>
  </si>
  <si>
    <t xml:space="preserve">Poznámka k souboru cen:_x000D_
1. Ceny jsou určeny pro rozebrání dlažby jakékoliv tloušťky v rovině i ve sklonu._x000D_
2. V cenách nejsou započteny náklady na popř. nutné očištění, třídění a rovnání lomového kamene získaného rozebráním dlažeb, které se oceňuje cenami části A 03 ceníku 800-1 Zemní práce._x000D_
3. Přemístění vybourané dlažby z lomového kamene včetně materiálu z lože a spár na vzdálenost přes 3 m se oceňuje cenami souborů cen 997 22-1 Vodorovná doprava suti a vybouraných hmot._x000D_
</t>
  </si>
  <si>
    <t>312,77+153,46+106,27+67,21+276,53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</si>
  <si>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</si>
  <si>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</si>
  <si>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2091008805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</si>
  <si>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</si>
  <si>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"napojení UV"5*1,2</t>
  </si>
  <si>
    <t>1*1</t>
  </si>
  <si>
    <t>1,5*1</t>
  </si>
  <si>
    <t>Součet</t>
  </si>
  <si>
    <t>5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</si>
  <si>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</si>
  <si>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</si>
  <si>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1564017057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</si>
  <si>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</si>
  <si>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(4+20+57+8+4)*0,5"- dopojení nové obruby</t>
  </si>
  <si>
    <t>(15+13,5+46+6+5)*0,5</t>
  </si>
  <si>
    <t>(4,8+1,8+0,8+1,6)*0,5</t>
  </si>
  <si>
    <t>(5,15+7,55+3,75+3,35)*0,5</t>
  </si>
  <si>
    <t>-(1+1,5)*0,5"odp. u UV</t>
  </si>
  <si>
    <t>6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</si>
  <si>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</si>
  <si>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</si>
  <si>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-385001760</t>
  </si>
  <si>
    <t>40,6"Nepomuc-Pod.škol.</t>
  </si>
  <si>
    <t>3*0,8"slepecká-Píseckého-Pod Školou</t>
  </si>
  <si>
    <t>8,64"Slepecká-Nepomucká</t>
  </si>
  <si>
    <t>Mezisoučet</t>
  </si>
  <si>
    <t>7</t>
  </si>
  <si>
    <t>113106183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</si>
  <si>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</si>
  <si>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-1966563369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</si>
  <si>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</si>
  <si>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312,77"Sl.Horníka-demolice komun.</t>
  </si>
  <si>
    <t>43,6+41,92"park.stání Sl. Horníka</t>
  </si>
  <si>
    <t>153,46"ul. pod Školou-pravá</t>
  </si>
  <si>
    <t>106,21"ul. Pod Školou-levá</t>
  </si>
  <si>
    <t>67,2"křiž.Nepomuc.</t>
  </si>
  <si>
    <t>"přejezdy"14,5+52,2</t>
  </si>
  <si>
    <t>8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</si>
  <si>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</si>
  <si>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</si>
  <si>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-363225554</t>
  </si>
  <si>
    <t>112*4</t>
  </si>
  <si>
    <t>9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</si>
  <si>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</si>
  <si>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</si>
  <si>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30505286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</si>
  <si>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</si>
  <si>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10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</si>
  <si>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</si>
  <si>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</si>
  <si>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-1191736270</t>
  </si>
  <si>
    <t>"Nepomucká asf.chodník"(163-8,64)</t>
  </si>
  <si>
    <t>11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</si>
  <si>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</si>
  <si>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</si>
  <si>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1793064258</t>
  </si>
  <si>
    <t>519,97"dočasná úprava</t>
  </si>
  <si>
    <t>12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</si>
  <si>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</si>
  <si>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</si>
  <si>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-2086802308</t>
  </si>
  <si>
    <t>496,925</t>
  </si>
  <si>
    <t>51,64</t>
  </si>
  <si>
    <t>141,03"asf.chodník</t>
  </si>
  <si>
    <t>13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</si>
  <si>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</si>
  <si>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</si>
  <si>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1886320146</t>
  </si>
  <si>
    <t>916,24+141,03</t>
  </si>
  <si>
    <t>14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</si>
  <si>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</si>
  <si>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</si>
  <si>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-1821524136</t>
  </si>
  <si>
    <t>29,1"Sl.Horníka</t>
  </si>
  <si>
    <t>61,83+50,1"Pod Škol.</t>
  </si>
  <si>
    <t>113107424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</si>
  <si>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300 do 400 mm</t>
  </si>
  <si>
    <t>-392471952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</si>
  <si>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 jsou určeny pouze pro případy havárií a přeložek._x000D_
3. Ceny nelze použít v rámci výstavby nových inženýrských sítí._x000D_
4. Ceny_x000D_
a) –7011 až –7013, -7411 až -7413 a -7511 až -7513 lze použít i pro odstranění podkladů nebo krytů ze štěrkopísku, škváry, strusky nebo z mechanicky zpevněných zemin,_x000D_
b) –7021 až 7025, -7421 až -7425 a -7521 až -7525 lze použít i pro odstranění podkladů nebo krytů ze zemin stabilizovaných vápnem,_x000D_
c) –7030 až -7034, -7430 až -7434 a -7530 až -7534 lze použít i pro odstranění dlažeb uložených do betonového lože a dlažeb z mozaiky uložených do cementové malty nebo podkladu ze zemin stabilizovaných cementem._x000D_
5. Ceny lze použít i pro odstranění podkladů nebo krytů opatřených živičnými postřiky nebo nátěry._x000D_
6.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zanedbává._x000D_
7. Přemístění vybouraného materiálu na vzdálenost přes 3 m se oceňuje cenami souborů cen 997 22-1 Vodorovná doprava suti._x000D_
8. Cenypro odstranění živičných podkladů nebo krytů -704 ., -744 . a -754 . nelze použít pro odstranění podkladu nebo krytu frézováním._x000D_
</t>
  </si>
  <si>
    <t>16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</si>
  <si>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</si>
  <si>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</si>
  <si>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</si>
  <si>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819463182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</si>
  <si>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</si>
  <si>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6,2+3,1+1,68+8+1,6+2,93+6,17+7,67+2,6+3,35+8,9+4,2"pravá strana od Píseckého-Sl.Horníka</t>
  </si>
  <si>
    <t>5,84+4+9,42+2,8+5,6+6,3+8,44+11,6+11,56+2,9+9,2+3,8+4,14+4,1+8,82+8,85+6,3+4,9"Sl.Horníka-Pod Školou</t>
  </si>
  <si>
    <t>6,54+4,98+3,8+8,5+10,3+12,9+10,63+12,63+3,94+2,2+4,2+2,052+6,53+2,92+2,7"Pod Školou-Nepomucká</t>
  </si>
  <si>
    <t>0,6+1,87+1,27+4,05+5,8+2,47+1,86+1,4+4,45+1,5+1,35"Nepomucká-Pod.šk,</t>
  </si>
  <si>
    <t>4,2+8,3+0,6+3,2+10,8+4,9"park.stání Sl. Horníka</t>
  </si>
  <si>
    <t>0,7+10,3+10,7+4,8+15,9+37,2+2,1+19,7+1,9"chodník-Pod Školou</t>
  </si>
  <si>
    <t>4,4+5,8+6,7+9,7+6,9+1,8"Pod Školou-zelen.pas</t>
  </si>
  <si>
    <t>17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</si>
  <si>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</si>
  <si>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</si>
  <si>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</si>
  <si>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1958585738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</si>
  <si>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</si>
  <si>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58*0,1</t>
  </si>
  <si>
    <t>18</t>
  </si>
  <si>
    <t>122201102</t>
  </si>
  <si>
    <t>Odkopávky a prokopávky nezapažené s přehozením výkopku na vzdálenost do 3 m nebo s naložením na dopravní prostředek v hornině tř. 3 přes 100 do 1 000 m3</t>
  </si>
  <si>
    <t>-273140150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</si>
  <si>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</si>
  <si>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733,563*0,3"aktivní zona</t>
  </si>
  <si>
    <t>2299,803*0,2"odkop</t>
  </si>
  <si>
    <t>19</t>
  </si>
  <si>
    <t>132201201</t>
  </si>
  <si>
    <t>Hloubení zapažených i nezapažených rýh šířky přes 600 do 2 000 mm s urovnáním dna do předepsaného profilu a spádu v hornině tř. 3 do 100 m3</t>
  </si>
  <si>
    <t>1805795008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</si>
  <si>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</si>
  <si>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"napojení UV"5*1,2*1,3</t>
  </si>
  <si>
    <t>1*1*1,3</t>
  </si>
  <si>
    <t>1,5*1*1,3</t>
  </si>
  <si>
    <t>20</t>
  </si>
  <si>
    <t>133201101</t>
  </si>
  <si>
    <t>Hloubení zapažených i nezapažených šachet s případným nutným přemístěním výkopku ve výkopišti v hornině tř. 3 do 100 m3</t>
  </si>
  <si>
    <t>1564411249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</si>
  <si>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</si>
  <si>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0,8*0,8*1,2*3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</si>
  <si>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</si>
  <si>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</si>
  <si>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1236717173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</si>
  <si>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výkopišti._x000D_
2. Ceny pro hloubku přes 1 do 2,5 m, přes 2,5 m do 4 m atd. jsou určeny pro svislé přemístění výkopku od 0 do 2,5 m, od 0 do 4 m atd._x000D_
3. Množství materiálu i stavební suti z rozbouraných konstrukcí pro přemístění se rovná objemu konstrukcí před rozbouráním._x000D_
</t>
  </si>
  <si>
    <t>22</t>
  </si>
  <si>
    <t>162201411</t>
  </si>
  <si>
    <t>Vodorovné přemístění větví, kmenů nebo pařezů s naložením, složením a dopravou do 1000 m kmenů stromů listnatých, průměru přes 100 do 300 mm</t>
  </si>
  <si>
    <t>-495159534</t>
  </si>
  <si>
    <t xml:space="preserve">Poznámka k souboru cen:_x000D_
1. Průměr kmene i pařezu se měří v místě řezu._x000D_
2. Měrná jednotka je 1 strom._x000D_
</t>
  </si>
  <si>
    <t>23</t>
  </si>
  <si>
    <t>162301401</t>
  </si>
  <si>
    <t>Vodorovné přemístění větví, kmenů nebo pařezů s naložením, složením a dopravou do 5000 m větví stromů listnatých, průměru kmene přes 100 do 300 mm</t>
  </si>
  <si>
    <t>1882444052</t>
  </si>
  <si>
    <t>24</t>
  </si>
  <si>
    <t>162301411</t>
  </si>
  <si>
    <t>Vodorovné přemístění větví, kmenů nebo pařezů s naložením, složením a dopravou do 5000 m kmenů stromů listnatých, průměru přes 100 do 300 mm</t>
  </si>
  <si>
    <t>2017074868</t>
  </si>
  <si>
    <t>25</t>
  </si>
  <si>
    <t>162301501</t>
  </si>
  <si>
    <t>Vodorovné přemístění smýcených křovin do průměru kmene 100 mm na vzdálenost do 5 000 m</t>
  </si>
  <si>
    <t>-163770385</t>
  </si>
  <si>
    <t xml:space="preserve">Poznámka k souboru cen:_x000D_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833._x000D_
2. V cenách jsou započteny i náklady na složení křovin z dopravního prostředku do hromad na vykázaném místě._x000D_
</t>
  </si>
  <si>
    <t>26</t>
  </si>
  <si>
    <t>162301911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</si>
  <si>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</si>
  <si>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-437658974</t>
  </si>
  <si>
    <t>27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</si>
  <si>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</si>
  <si>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</si>
  <si>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-1017192270</t>
  </si>
  <si>
    <t>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</si>
  <si>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</si>
  <si>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</si>
  <si>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-1517506412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</si>
  <si>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</si>
  <si>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733,563*0,3"dovoz-aktivní zona</t>
  </si>
  <si>
    <t>733,563*0,3"odvoz</t>
  </si>
  <si>
    <t>2,304"UV</t>
  </si>
  <si>
    <t>-75"zásyp</t>
  </si>
  <si>
    <t>29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</si>
  <si>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</si>
  <si>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</si>
  <si>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788393829</t>
  </si>
  <si>
    <t>827,403*11"celkem předpoklad 21 km</t>
  </si>
  <si>
    <t>30</t>
  </si>
  <si>
    <t>162706111</t>
  </si>
  <si>
    <t>Vodorovné přemístění výkopku bez naložení, avšak se složením zemin schopných zúrodnění, na vzdálenost přes 5000 do 6000 m</t>
  </si>
  <si>
    <t>2104554478</t>
  </si>
  <si>
    <t xml:space="preserve">Poznámka k souboru cen:_x000D_
1. V cenách jsou započteny i náklady na:_x000D_
a) shrnutí výkopku ve výkopišti a hrubé rozhrnutí v násypišti,_x000D_
b) udržování sjízdnosti cest uvnitř násypiště i výkopiště, pokud vrcholky nerovností nejsou vyšší než +- 0,5 m,_x000D_
c) příplatky za jízdu v terénu uvnitř výkopiště i násypiště._x000D_
2. V cenách nejsou započteny náklady na příplatky za jízdu v terénu mimo výkopiště a násypiště._x000D_
</t>
  </si>
  <si>
    <t>12*0,2"ornice zpět</t>
  </si>
  <si>
    <t>245*0,2</t>
  </si>
  <si>
    <t>31</t>
  </si>
  <si>
    <t>167101102</t>
  </si>
  <si>
    <t>Nakládání, skládání a překládání neulehlého výkopku nebo sypaniny nakládání, množství přes 100 m3, z hornin tř. 1 až 4</t>
  </si>
  <si>
    <t>1549926988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</si>
  <si>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</si>
  <si>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32</t>
  </si>
  <si>
    <t>167103101</t>
  </si>
  <si>
    <t>Nakládání neulehlého výkopku z hromad zeminy schopné zúrodnění</t>
  </si>
  <si>
    <t>-1253755392</t>
  </si>
  <si>
    <t>2,400"ornice zpět z mezideponie</t>
  </si>
  <si>
    <t>33</t>
  </si>
  <si>
    <t>171201211</t>
  </si>
  <si>
    <t>Poplatek za uložení stavebního odpadu na skládce (skládkovné) zeminy a kameniva zatříděného do Katalogu odpadů pod kódem 170 504</t>
  </si>
  <si>
    <t>t</t>
  </si>
  <si>
    <t>1625600859</t>
  </si>
  <si>
    <t xml:space="preserve">Poznámka k souboru cen:_x000D_
1. Ceny uvedené v souboru cen lze po dohodě upravit podle místních podmínek._x000D_
</t>
  </si>
  <si>
    <t>825,099*1,85"zemina</t>
  </si>
  <si>
    <t xml:space="preserve">49*1,65"ornice </t>
  </si>
  <si>
    <t>34</t>
  </si>
  <si>
    <t>174101101</t>
  </si>
  <si>
    <t>Zásyp sypaninou z jakékoliv horniny s uložením výkopku ve vrstvách se zhutněním jam, šachet, rýh nebo kolem objektů v těchto vykopávkách</t>
  </si>
  <si>
    <t>-1957252777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</si>
  <si>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</si>
  <si>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35</t>
  </si>
  <si>
    <t>181301103</t>
  </si>
  <si>
    <t>Rozprostření a urovnání ornice v rovině nebo ve svahu sklonu do 1:5 při souvislé ploše do 500 m2, tl. vrstvy přes 150 do 200 mm</t>
  </si>
  <si>
    <t>-1562134220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</si>
  <si>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</si>
  <si>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36</t>
  </si>
  <si>
    <t>181411131</t>
  </si>
  <si>
    <t>Založení trávníku na půdě předem připravené plochy do 1000 m2 výsevem včetně utažení parkového v rovině nebo na svahu do 1:5</t>
  </si>
  <si>
    <t>-1958487576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</si>
  <si>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</si>
  <si>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37</t>
  </si>
  <si>
    <t>M</t>
  </si>
  <si>
    <t>00572410</t>
  </si>
  <si>
    <t>osivo směs travní parková</t>
  </si>
  <si>
    <t>kg</t>
  </si>
  <si>
    <t>400421836</t>
  </si>
  <si>
    <t>12*0,015 "Přepočtené koeficientem množství</t>
  </si>
  <si>
    <t>38</t>
  </si>
  <si>
    <t>181951101</t>
  </si>
  <si>
    <t>Úprava pláně vyrovnáním výškových rozdílů v hornině tř. 1 až 4 bez zhutnění</t>
  </si>
  <si>
    <t>1343579426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</si>
  <si>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</si>
  <si>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10+57,65"mlatová plocha</t>
  </si>
  <si>
    <t>39</t>
  </si>
  <si>
    <t>181951102</t>
  </si>
  <si>
    <t>Úprava pláně vyrovnáním výškových rozdílů v hornině tř. 1 až 4 se zhutněním</t>
  </si>
  <si>
    <t>-86626559</t>
  </si>
  <si>
    <t>496,1"asf.vozovka</t>
  </si>
  <si>
    <t>Mezisoučet - konstrukce 3</t>
  </si>
  <si>
    <t>424,858" Dlažba 80mm</t>
  </si>
  <si>
    <t>Mezisoučet - konstrukce 1</t>
  </si>
  <si>
    <t>1481,245</t>
  </si>
  <si>
    <t>Mezisoučet - kontrukce 2</t>
  </si>
  <si>
    <t>40</t>
  </si>
  <si>
    <t>183403113</t>
  </si>
  <si>
    <t>Obdělání půdy frézováním v rovině nebo na svahu do 1:5</t>
  </si>
  <si>
    <t>-931365438</t>
  </si>
  <si>
    <t xml:space="preserve">Poznámka k souboru cen:_x000D_
1. Každé opakované obdělání půdy se oceňuje samostatně._x000D_
2. Ceny -3114 a -3115 lze použít i pro obdělání půdy aktivními branami._x000D_
</t>
  </si>
  <si>
    <t>41</t>
  </si>
  <si>
    <t>183403161</t>
  </si>
  <si>
    <t>Obdělání půdy válením v rovině nebo na svahu do 1:5</t>
  </si>
  <si>
    <t>2113154378</t>
  </si>
  <si>
    <t>42</t>
  </si>
  <si>
    <t>184102117</t>
  </si>
  <si>
    <t>Výsadba dřeviny s balem do předem vyhloubené jamky se zalitím v rovině nebo na svahu do 1:5, při průměru balu přes 800 do 1000 mm</t>
  </si>
  <si>
    <t>-583318191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</si>
  <si>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</si>
  <si>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43</t>
  </si>
  <si>
    <t>02650406R</t>
  </si>
  <si>
    <t xml:space="preserve">Javor červený Acer rubrum 'SCANLON' 400cm </t>
  </si>
  <si>
    <t>1241984924</t>
  </si>
  <si>
    <t>P</t>
  </si>
  <si>
    <t>Poznámka k položce:_x000D_
S balem.</t>
  </si>
  <si>
    <t>44</t>
  </si>
  <si>
    <t>184215133</t>
  </si>
  <si>
    <t>Ukotvení dřeviny kůly třemi kůly, délky přes 2 do 3 m</t>
  </si>
  <si>
    <t>1693969584</t>
  </si>
  <si>
    <t xml:space="preserve">Poznámka k souboru cen:_x000D_
1. V cenách jsou započteny i náklady na ochranu proti poškození kmene v místě vzepření._x000D_
2. V cenách nejsou započteny náklady na dodání kůlů, tyto se oceňují ve specifikaci._x000D_
3. Ceny jsou určeny pro ukotvení dřevin kůly o průměru do 100 mm._x000D_
</t>
  </si>
  <si>
    <t>45</t>
  </si>
  <si>
    <t>60591255</t>
  </si>
  <si>
    <t>kůl vyvazovací dřevěný impregnovaný D 8cm dl 2,5m</t>
  </si>
  <si>
    <t>-1306145180</t>
  </si>
  <si>
    <t>3*1,5 "Přepočtené koeficientem množství</t>
  </si>
  <si>
    <t>46</t>
  </si>
  <si>
    <t>184215413</t>
  </si>
  <si>
    <t>Zhotovení závlahové mísy u solitérních dřevin v rovině nebo na svahu do 1:5, o průměru mísy přes 1 m</t>
  </si>
  <si>
    <t>1410889709</t>
  </si>
  <si>
    <t xml:space="preserve">Poznámka k souboru cen:_x000D_
1. V cenách jsou započteny i náklady na případné naložení vzniklého odpadu na dopravní prostředek, odvoz na vzdálenost do 20 km a složení odpadu._x000D_
2. V cenách nejsou započteny náklady na materiál pro zhotovení závlahové mísy, tento se oceňuje ve specifikaci._x000D_
3. V cenách o sklonu svahu přes 1:1 jsou uvažovány podmínky pro svahy běžně schůdné; bez použití lezeckých technik. V případě použití lezeckých technik se tyto náklady oceňují individuálně._x000D_
</t>
  </si>
  <si>
    <t>47</t>
  </si>
  <si>
    <t>184802111</t>
  </si>
  <si>
    <t>Chemické odplevelení půdy před založením kultury, trávníku nebo zpevněných ploch o výměře jednotlivě přes 20 m2 v rovině nebo na svahu do 1:5 postřikem na široko</t>
  </si>
  <si>
    <t>-813108099</t>
  </si>
  <si>
    <t xml:space="preserve">Poznámka k souboru cen:_x000D_
1. Ceny -2111, -2211, -2311 a -2411 lze použít i pro aplikaci retardantů na trávníky._x000D_
2. V cenách -2111, -2211, -2311 a -2411 jsou započteny i náklady na dovoz vody do 10 km._x000D_
3. V cenách nejsou započteny náklady na případné zapravení přípravku do půdy_x000D_
a) obděláním půdy; tyto práce se oceňují cenami části A02 souboru cen 183 40-31 Obdělání půdy,_x000D_
b) prolitím; toto se oceňuje cenami části C02 souboru cen 185 80-43 Zalití rostlin vodou a případně cenami části A02 souboru cen 185 85-11 Dovoz vody pro zálivku rostlin._x000D_
4. Každá opakovaná aplikace se oceňuje samostatně._x000D_
5. Chemické odplevelení ploch do 20 m2 se oceňuje příslušnými cenami souboru cen 184 80-26 Chemické odplevelení po založení kultury._x000D_
6. V cenách o sklonu svahu přes 1:1 jsou uvažovány podmínky pro svahy běžně schůdné; bez použití lezeckých technik. V případě použití lezeckých technik se tyto náklady oceňují individuálně._x000D_
</t>
  </si>
  <si>
    <t>48</t>
  </si>
  <si>
    <t>185802113</t>
  </si>
  <si>
    <t>Hnojení půdy nebo trávníku v rovině nebo na svahu do 1:5 umělým hnojivem na široko</t>
  </si>
  <si>
    <t>1125592517</t>
  </si>
  <si>
    <t xml:space="preserve">Poznámka k souboru cen:_x000D_
1. V cenách jsou započteny i náklady na rozprostření nebo rozdělení hnojiva._x000D_
2. V cenách o sklonu svahu přes 1:1 jsou uvažovány podmínky pro svahy běžně schůdné; bez použití lezeckých technik. V případě použití lezeckých technik se tyto náklady oceňují individuálně._x000D_
</t>
  </si>
  <si>
    <t>0,0005*1</t>
  </si>
  <si>
    <t>49</t>
  </si>
  <si>
    <t>25191155</t>
  </si>
  <si>
    <t>hnojivo průmyslové Cererit</t>
  </si>
  <si>
    <t>-612056077</t>
  </si>
  <si>
    <t>50</t>
  </si>
  <si>
    <t>185851121</t>
  </si>
  <si>
    <t>Dovoz vody pro zálivku rostlin na vzdálenost do 1000 m</t>
  </si>
  <si>
    <t>-387285751</t>
  </si>
  <si>
    <t xml:space="preserve">Poznámka k souboru cen:_x000D_
1. Ceny lze použít pouze tehdy, když není voda dostupná z vodovodního řádu._x000D_
2. V cenách jsou započteny i náklady na čerpání vody do cisterny._x000D_
3. V cenách nejsou započteny náklady na dodání vody. Tyto náklady se oceňují individuálně._x000D_
</t>
  </si>
  <si>
    <t>0,12*6"následná péče</t>
  </si>
  <si>
    <t>51</t>
  </si>
  <si>
    <t>08211321</t>
  </si>
  <si>
    <t>voda pitná pro ostatní odběratele</t>
  </si>
  <si>
    <t>1423296439</t>
  </si>
  <si>
    <t>52</t>
  </si>
  <si>
    <t>185851129</t>
  </si>
  <si>
    <t>Dovoz vody pro zálivku rostlin Příplatek k ceně za každých dalších i započatých 1000 m</t>
  </si>
  <si>
    <t>-738907484</t>
  </si>
  <si>
    <t>0,72*9</t>
  </si>
  <si>
    <t>Zakládání</t>
  </si>
  <si>
    <t>53</t>
  </si>
  <si>
    <t>213141111</t>
  </si>
  <si>
    <t>Zřízení vrstvy z geotextilie filtrační, separační, odvodňovací, ochranné, výztužné nebo protierozní v rovině nebo ve sklonu do 1:5, šířky do 3 m</t>
  </si>
  <si>
    <t>1298487702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</si>
  <si>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</si>
  <si>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322,458" Dlažba 80mm</t>
  </si>
  <si>
    <t>54</t>
  </si>
  <si>
    <t>69311082</t>
  </si>
  <si>
    <t>geotextilie netkaná separační, ochranná, filtrační, drenážní PP 500g/m2</t>
  </si>
  <si>
    <t>-291530229</t>
  </si>
  <si>
    <t>2299,803</t>
  </si>
  <si>
    <t>2299,803*0,015</t>
  </si>
  <si>
    <t>Svislé a kompletní konstrukce</t>
  </si>
  <si>
    <t>55</t>
  </si>
  <si>
    <t>339921133</t>
  </si>
  <si>
    <t>Osazování palisád betonových v řadě se zabetonováním výšky palisády přes 1000 do 1500 mm</t>
  </si>
  <si>
    <t>-267320185</t>
  </si>
  <si>
    <t xml:space="preserve">Poznámka k souboru cen:_x000D_
1. V cenách nejsou započteny náklady na zřízení rýhy nebo jámy a na dodání palisád; tyto se oceňují ve specifikaci._x000D_
2. Ceny lze použít pro palisády o jakémkoli tvaru průřezu._x000D_
3. Měrnou jednotkou (u položek číslo -1131 až -1144) se rozumí metr délky palisádové stěny._x000D_
4. Výškou palisády je uvažována celková délka osazovaného prvku._x000D_
</t>
  </si>
  <si>
    <t>56</t>
  </si>
  <si>
    <t>59228416</t>
  </si>
  <si>
    <t>palisáda tyčová půlkulatá armovaná 175x200x1500mm</t>
  </si>
  <si>
    <t>-1807173431</t>
  </si>
  <si>
    <t>26*5,7*1,015</t>
  </si>
  <si>
    <t>57</t>
  </si>
  <si>
    <t>358315114</t>
  </si>
  <si>
    <t>Bourání stoky kompletní nebo vybourání otvorů průřezové plochy do 4 m2 ve stokách ze zdiva z prostého betonu</t>
  </si>
  <si>
    <t>-653915361</t>
  </si>
  <si>
    <t>"UV"3*(3,14*0,28*0,28*0,8)-(3,14*0,225*0,225*0,7)</t>
  </si>
  <si>
    <t>Komunikace pozemní</t>
  </si>
  <si>
    <t>58</t>
  </si>
  <si>
    <t>561121114</t>
  </si>
  <si>
    <t>Zřízení podkladu nebo ochranné vrstvy vozovky z mechanicky zpevněné zeminy MZ bez přidání pojiva nebo vylepšovacího materiálu, s rozprostřením, vlhčením, promísením a zhutněním, tloušťka po zhutnění 300 mm</t>
  </si>
  <si>
    <t>-1254312508</t>
  </si>
  <si>
    <t xml:space="preserve">Poznámka k souboru cen:_x000D_
1. Ceny lze použít i v případě, že se zrnitost zeminy zlepší nakupovaným materiálem, který se oceňuje ve specifikaci. Pro přesun hmot se v tomto případě uvažuje hmotnost materiálu ve specifikaci._x000D_
2. V cenách nejsou započteny náklady na opatření zeminy a její přemístění k místu zabudování, které se oceňují cenami katalogu 800-1 Zemní práce._x000D_
3. V cenách nejsou započteny náklady na případné zatravnění, které se oceňují cenami části A02 katalogu 823-1 Plochy a úprava území._x000D_
</t>
  </si>
  <si>
    <t>322,458"kostky velké</t>
  </si>
  <si>
    <t>411,105"asf.komun</t>
  </si>
  <si>
    <t>59</t>
  </si>
  <si>
    <t>10364100</t>
  </si>
  <si>
    <t>zemina pro terénní úpravy - tříděná</t>
  </si>
  <si>
    <t>-840346749</t>
  </si>
  <si>
    <t>733,563*0,3*1,85</t>
  </si>
  <si>
    <t>60</t>
  </si>
  <si>
    <t>564831111</t>
  </si>
  <si>
    <t>Podklad ze štěrkodrti ŠD s rozprostřením a zhutněním, po zhutnění tl. 100 mm</t>
  </si>
  <si>
    <t>-550235682</t>
  </si>
  <si>
    <t>"dočasné"19,43+52,54</t>
  </si>
  <si>
    <t>448"dočasné pod panely</t>
  </si>
  <si>
    <t>61</t>
  </si>
  <si>
    <t>564851111</t>
  </si>
  <si>
    <t>Podklad ze štěrkodrti ŠD s rozprostřením a zhutněním, po zhutnění tl. 150 mm</t>
  </si>
  <si>
    <t>1767044882</t>
  </si>
  <si>
    <t>361,82+368,24+140,05+63,68"ul. Pod Školou(od Sl. Hor. po Nepom.)</t>
  </si>
  <si>
    <t>145,755+281,94+10,32"ul. Pod Školou-Nepomucká</t>
  </si>
  <si>
    <t>109,44"Nepomucká</t>
  </si>
  <si>
    <t>Součet - konstrukce 2</t>
  </si>
  <si>
    <t>62</t>
  </si>
  <si>
    <t>564851112</t>
  </si>
  <si>
    <t>Podklad ze štěrkodrti ŠD s rozprostřením a zhutněním, po zhutnění tl. 160 mm</t>
  </si>
  <si>
    <t>-1292234467</t>
  </si>
  <si>
    <t>41"rozšíření pod obruby</t>
  </si>
  <si>
    <t>63</t>
  </si>
  <si>
    <t>564861111</t>
  </si>
  <si>
    <t>Podklad ze štěrkodrti ŠD s rozprostřením a zhutněním, po zhutnění tl. 200 mm</t>
  </si>
  <si>
    <t>1459439340</t>
  </si>
  <si>
    <t>451,15"asf.vozovka</t>
  </si>
  <si>
    <t>64</t>
  </si>
  <si>
    <t>564932111</t>
  </si>
  <si>
    <t>Podklad z mechanicky zpevněného kameniva MZK (minerální beton) s rozprostřením a s hutněním, po zhutnění tl. 100 mm</t>
  </si>
  <si>
    <t>381365405</t>
  </si>
  <si>
    <t xml:space="preserve">Poznámka k souboru cen:_x000D_
1. ČSN 73 6126-1 připouští pro MZK max. tl. 300 mm._x000D_
2. V cenách nejsou započteny náklady na:_x000D_
a) ochranu povrchu podkladu filtračním postřikem, který se oceňuje cenami souboru cen 573 11-11,_x000D_
b) spojovací postřik před pokládkou asfaltových směsí, který se oceňuje cenami souboru cen 573 2.-11._x000D_
</t>
  </si>
  <si>
    <t>65</t>
  </si>
  <si>
    <t>564952111</t>
  </si>
  <si>
    <t>Podklad z mechanicky zpevněného kameniva MZK (minerální beton) s rozprostřením a s hutněním, po zhutnění tl. 150 mm</t>
  </si>
  <si>
    <t>-817406354</t>
  </si>
  <si>
    <t>140,63"Sl.Horníka</t>
  </si>
  <si>
    <t>270,52"Křiž. Pod Školou-Nepomucká</t>
  </si>
  <si>
    <t>40"pod obruby</t>
  </si>
  <si>
    <t>Součet - konstrukce 3</t>
  </si>
  <si>
    <t>66</t>
  </si>
  <si>
    <t>565165121</t>
  </si>
  <si>
    <t>Asfaltový beton vrstva podkladní ACP 16 (obalované kamenivo střednězrnné - OKS) s rozprostřením a zhutněním v pruhu šířky přes 3 m, po zhutnění tl. 80 mm</t>
  </si>
  <si>
    <t>1495107959</t>
  </si>
  <si>
    <t xml:space="preserve">Poznámka k souboru cen:_x000D_
1. ČSN EN 13108-1 připouští pro ACP 16 pouze tl. 50 až 80 mm._x000D_
</t>
  </si>
  <si>
    <t>64"zvýešná konstrukce nájezdových klínů</t>
  </si>
  <si>
    <t>67</t>
  </si>
  <si>
    <t>566901132</t>
  </si>
  <si>
    <t>Vyspravení podkladu po překopech inženýrských sítí plochy do 15 m2 s rozprostřením a zhutněním štěrkodrtí tl. 150 mm</t>
  </si>
  <si>
    <t>1677438919</t>
  </si>
  <si>
    <t xml:space="preserve">Poznámka k souboru cen:_x000D_
1. Ceny jsou určeny pro vyspravení podkladů po překopech pro inženýrské sítětrvalé i dočasné (předepíše-li je projekt)._x000D_
2. Ceny jsou určeny pouze pro případy havárií, přeložek nebo běžných oprav inženýrských sítí._x000D_
3. Ceny nelze použít v rámci výstavby nových inženýrských sítí._x000D_
4. V cenách nejsou započteny náklady na příp. nutný spojovací postřik, který se oceňuje cenami souboru cen 573 2.-11 Postřik živičný spojovací části A01 tohoto katalogu._x000D_
</t>
  </si>
  <si>
    <t>68</t>
  </si>
  <si>
    <t>566901133</t>
  </si>
  <si>
    <t>Vyspravení podkladu po překopech inženýrských sítí plochy do 15 m2 s rozprostřením a zhutněním štěrkodrtí tl. 200 mm</t>
  </si>
  <si>
    <t>2075428600</t>
  </si>
  <si>
    <t>69</t>
  </si>
  <si>
    <t>567132111</t>
  </si>
  <si>
    <t>Podklad ze směsi stmelené cementem SC bez dilatačních spár, s rozprostřením a zhutněním SC C 8/10 (KSC I), po zhutnění tl. 160 mm</t>
  </si>
  <si>
    <t>1617041665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</si>
  <si>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</si>
  <si>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25,33+28,32+43,75"park.stání Sl. Horníka</t>
  </si>
  <si>
    <t>40,57+102,41"zálivy ul. Pod Školou</t>
  </si>
  <si>
    <t>"přejezdy"19,34-3,5*0,4+64,14</t>
  </si>
  <si>
    <t>Součet - konstrukce 1</t>
  </si>
  <si>
    <t>70</t>
  </si>
  <si>
    <t>572370111</t>
  </si>
  <si>
    <t>Vyspravení krytu komunikací po překopech inženýrských sítí plochy do 15 m2 dlažbou z kamenných kostek s ložem z kameniva těženého velkých</t>
  </si>
  <si>
    <t>451787923</t>
  </si>
  <si>
    <t xml:space="preserve">Poznámka k souboru cen:_x000D_
1. Ceny jsou určeny pro vyspravení krytů po překopech pro inženýrské sítě trvalé i dočasné (předepíše-li to projekt)._x000D_
2. Ceny jsou určeny pouze pro případy havárií, přeložek nebo běžných oprav inženýrských sítí._x000D_
3. Ceny nelze použít v rámci výstavby nových inženýrských sítí._x000D_
4. V cenách nejsou započteny náklady na:_x000D_
a) postřik živičný spojovací, který se oceňuje cenami souboru cen 573 2.-11 Postřik živičný spojovací části A 01 tohoto katalogu,_x000D_
b) zdrsňovací posyp, který se oceňuje cenami 578 90-112 Zdrsňovací posyp litého asfaltu z kameniva drobného drceného obaleného asfaltem při překopech inženýrských sítí, 572 40-41 Posyp živičného podkladu nebo krytu části C 01 tohoto katalogu._x000D_
</t>
  </si>
  <si>
    <t>71</t>
  </si>
  <si>
    <t>573111113</t>
  </si>
  <si>
    <t>Postřik infiltrační PI z asfaltu silničního s posypem kamenivem, v množství 1,50 kg/m2</t>
  </si>
  <si>
    <t>-341144847</t>
  </si>
  <si>
    <t>411,15"konstrukce 3</t>
  </si>
  <si>
    <t>72</t>
  </si>
  <si>
    <t>573211109</t>
  </si>
  <si>
    <t>Postřik spojovací PS bez posypu kamenivem z asfaltu silničního, v množství 0,50 kg/m2</t>
  </si>
  <si>
    <t>-617648874</t>
  </si>
  <si>
    <t>73</t>
  </si>
  <si>
    <t>577134221</t>
  </si>
  <si>
    <t>Asfaltový beton vrstva obrusná ACO 11 (ABS) s rozprostřením a se zhutněním z nemodifikovaného asfaltu v pruhu šířky přes 3 m tř. II, po zhutnění tl. 40 mm</t>
  </si>
  <si>
    <t>2049917823</t>
  </si>
  <si>
    <t xml:space="preserve">Poznámka k souboru cen:_x000D_
1. ČSN EN 13108-1 připouští pro ACO 11 pouze tl. 35 až 50 mm._x000D_
</t>
  </si>
  <si>
    <t>74</t>
  </si>
  <si>
    <t>584121111</t>
  </si>
  <si>
    <t>Osazení silničních dílců ze železového betonu s podkladem z kameniva těženého do tl. 40 mm jakéhokoliv druhu a velikosti, na plochu jednotlivě přes 50 do 200 m2</t>
  </si>
  <si>
    <t>-1490058528</t>
  </si>
  <si>
    <t xml:space="preserve">Poznámka k souboru cen:_x000D_
1. V ceně nejsou započteny náklady na:_x000D_
a) dodání dílců, které se oceňuje ve specifikaci,_x000D_
b) výplň spár, které se oceňují cenami souboru cen 599 . 4-11 Vyplnění spár mezi silničními dílci jakékoliv tloušťky._x000D_
2. Počet měrných jednotek se určuje v m2 půdorysné plochy krytu z dílců včetně spár._x000D_
</t>
  </si>
  <si>
    <t>75</t>
  </si>
  <si>
    <t>59381006</t>
  </si>
  <si>
    <t>panel silniční 3,00x1,00x0,215m</t>
  </si>
  <si>
    <t>-1688982540</t>
  </si>
  <si>
    <t>448,000/3</t>
  </si>
  <si>
    <t>76</t>
  </si>
  <si>
    <t>591412111</t>
  </si>
  <si>
    <t>Kladení dlažby z mozaiky komunikací pro pěší s vyplněním spár, s dvojím beraněním a se smetením přebytečného materiálu na vzdálenost do 3 m dvoubarevné a vícebarevné, s ložem tl. do 40 mm z kameniva</t>
  </si>
  <si>
    <t>-487401536</t>
  </si>
  <si>
    <t xml:space="preserve">Poznámka k souboru cen:_x000D_
1. V cenách jsou započteny i náklady na dodání hmot pro lože a na dodání téhož materiálu pro výplň spár a zhotovení šablon, popř. rámů._x000D_
2. V cenách nejsou započteny náklady na dodání mozaiky, které se oceňuje ve specifikaci; ztratné lze dohodnout ve výši 2 %._x000D_
3. Část lože přesahující tloušťku 40 mm se oceňuje cenami souboru cen 451 ..-9 Příplatek za každých dalších 10 mm tloušťky podkladu nebo lože._x000D_
</t>
  </si>
  <si>
    <t>-236,742"reliéfní a hladká dl.</t>
  </si>
  <si>
    <t>77</t>
  </si>
  <si>
    <t>R.58380124</t>
  </si>
  <si>
    <t>kostka dlažební žula řezaná/štípaná 6/6/4</t>
  </si>
  <si>
    <t>230833050</t>
  </si>
  <si>
    <t xml:space="preserve">Poznámka k položce:_x000D_
Poznámka k položce:_x000D_
Kostka 60x60x40 mm, boční hrany řezané, nášlap štípaný._x000D_
</t>
  </si>
  <si>
    <t>"1m2=102kg"(1481,245-236,742)*1,01</t>
  </si>
  <si>
    <t>78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</si>
  <si>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</si>
  <si>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</si>
  <si>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619620399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</si>
  <si>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</si>
  <si>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117"dlažba okolo reliéfní</t>
  </si>
  <si>
    <t>119,742"reliéfní</t>
  </si>
  <si>
    <t>79</t>
  </si>
  <si>
    <t>59212316R</t>
  </si>
  <si>
    <t>dlaždice betonová reliéfní 255x255x30mm</t>
  </si>
  <si>
    <t>1249461590</t>
  </si>
  <si>
    <t>119,742</t>
  </si>
  <si>
    <t>119,742*0,015"ztratné</t>
  </si>
  <si>
    <t>80</t>
  </si>
  <si>
    <t>59212317R</t>
  </si>
  <si>
    <t>dlaždice betonová hladká 255x255x30mm</t>
  </si>
  <si>
    <t>-120081197</t>
  </si>
  <si>
    <t>117</t>
  </si>
  <si>
    <t>117*0,015</t>
  </si>
  <si>
    <t>81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</si>
  <si>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</si>
  <si>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</si>
  <si>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1954404043</t>
  </si>
  <si>
    <t xml:space="preserve">Poznámka k souboru cen:_x000D_
1. Ceny 591 1.- pro dlažbu z kostek velkých jsou určeny pro dlažbu úhlopříčnou a řádkovou._x000D_
2. Ceny 591 2.- pro dlažbu z kostek drobných jsou určeny pro dlažbu úhlopříčnou, řádkovou a kroužkovou._x000D_
3. Dlažba vějířová z kostek drobných se oceňuje cenami 591 41-2111 a 591 44-2111 Kladení dlažby z mozaiky dvoubarevné a vícebarevné komunikací pro pěší._x000D_
4. V cenách jsou započteny i náklady na dodání hmot pro lože a na dodání téhož materiálu na výplň spár._x000D_
5. V cenách nejsou započteny náklady na:_x000D_
a) dodání dlažebních kostek, které se oceňuje ve specifikaci; ztratné lze dohodnout_x000D_
- u velkých kostek ve výši 1 %,_x000D_
- u drobných kostek ve výši 2 %,_x000D_
b) vyplnění spár dlažby živičnou zálivkou, které se oceňuje cenami souboru cen 599 1 . -11 Zálivka živičná spár dlažby._x000D_
6. Část lože přesahující tloušťku 50 mm se oceňuje cenami souboru cen 451 31-97 Příplatek za každých dalších 10 mm tloušťky podkladu nebo lože._x000D_
</t>
  </si>
  <si>
    <t>28,32"sl.Korníka-inval.</t>
  </si>
  <si>
    <t>43,75"3xstání Sl. Horníka</t>
  </si>
  <si>
    <t>25,332"kontejnery+stání Sl. Horn.</t>
  </si>
  <si>
    <t>40,567"záliv Pod Školou</t>
  </si>
  <si>
    <t>102,409"záliv</t>
  </si>
  <si>
    <t>19,34-3,5*0,4"přejezdy tl. 80</t>
  </si>
  <si>
    <t>64,14"přejezdy tl. 80</t>
  </si>
  <si>
    <t>Mezisoučet - předláždění u nových obrub</t>
  </si>
  <si>
    <t>82</t>
  </si>
  <si>
    <t>58381007</t>
  </si>
  <si>
    <t>kostka dlažební žula drobná 8/10</t>
  </si>
  <si>
    <t>772234755</t>
  </si>
  <si>
    <t>424,858*1,02</t>
  </si>
  <si>
    <t>83</t>
  </si>
  <si>
    <t>599441111</t>
  </si>
  <si>
    <t>Vyplnění spár mezi silničními dílci jakékoliv tloušťky kamenivem těženým</t>
  </si>
  <si>
    <t>-577476516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</si>
  <si>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</si>
  <si>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112+3*114</t>
  </si>
  <si>
    <t>112/3*1</t>
  </si>
  <si>
    <t>84</t>
  </si>
  <si>
    <t>R59629000</t>
  </si>
  <si>
    <t>Provedení zpomalovacího polštáře 3,0 x 1,5 m ze žulových kostek lemovaných žulovým obrubníkem</t>
  </si>
  <si>
    <t>847510064</t>
  </si>
  <si>
    <t>Poznámka k položce:_x000D_
Rozebrání stáv.žulových kostek, zhutnění, doplnění podkladu, osazení obrub, dlažba ze žulových kostek.</t>
  </si>
  <si>
    <t>Trubní vedení</t>
  </si>
  <si>
    <t>85</t>
  </si>
  <si>
    <t>837375121</t>
  </si>
  <si>
    <t>Výsek a montáž kameninové odbočné tvarovky na kameninovém potrubí DN 300</t>
  </si>
  <si>
    <t>1545274372</t>
  </si>
  <si>
    <t xml:space="preserve">Poznámka k souboru cen:_x000D_
1. Ceny jsou určeny pro dodatečné osazení odbočné tvarovky na dosavadním potrubí._x000D_
2. V cenách jsou započteny i náklady na odsekání betonu a nové obetonování betonem tř. C 8/10._x000D_
3. V cenách nejsou započteny náklady na dodání kameninové trouby a kameninové tvarovky; tyto náklady se oceňují ve specifikaci. Ztratné lze u trub dohodnout ve výši 1,5 %._x000D_
</t>
  </si>
  <si>
    <t>86</t>
  </si>
  <si>
    <t>871355221</t>
  </si>
  <si>
    <t>Kanalizační potrubí z tvrdého PVC v otevřeném výkopu ve sklonu do 20 %, hladkého plnostěnného jednovrstvého, tuhost třídy SN 8 DN 200</t>
  </si>
  <si>
    <t>1498726670</t>
  </si>
  <si>
    <t xml:space="preserve">Poznámka k souboru cen:_x000D_
1. V cenách jsou započteny i náklady na dodání trub včetně gumového těsnění._x000D_
2. Použití trub dle tuhostí:_x000D_
a) třída SN 4: kanalizační sítě, přípojky, odvodňování pozemků s výškou krytí až 4 m_x000D_
b) třída SN 8: kanalizační sítě v nestandartních podmínkách uložení, vysoké teplotní a mechanické zatížení s výškou krytí do 8 m_x000D_
c) SN 10: kanalizační sítě, přípojky, odvodňování pozemků s výškou krytí &amp;gt; 8 m_x000D_
d) třída SN 12: kanalizační sítě s vysokým statickým zatížením a dynamickými rázy, při rychlosti média až 15 m/s a výškou krytí 0,7-10 m_x000D_
e) třída SN 16: kanalizační sítě s vysokým statickým zatížením a dynamickými rázy avýškou krytí 0,5-12 m._x000D_
</t>
  </si>
  <si>
    <t>"UV" 8+6+6+2+1+1</t>
  </si>
  <si>
    <t>87</t>
  </si>
  <si>
    <t>877355231</t>
  </si>
  <si>
    <t>Montáž tvarovek na kanalizačním potrubí z trub z plastu z tvrdého PVC nebo z polypropylenu v otevřeném výkopu víček DN 200</t>
  </si>
  <si>
    <t>1993399042</t>
  </si>
  <si>
    <t xml:space="preserve">Poznámka k souboru cen:_x000D_
1. V cenách nejsou započteny náklady na dodání tvarovek. Tvarovky se oceňují ve ve specifikaci._x000D_
</t>
  </si>
  <si>
    <t>3"zaslep.stáv. přípojek UV</t>
  </si>
  <si>
    <t>88</t>
  </si>
  <si>
    <t>28611724</t>
  </si>
  <si>
    <t>víčko kanalizace plastové KG DN 200</t>
  </si>
  <si>
    <t>-259932239</t>
  </si>
  <si>
    <t>89</t>
  </si>
  <si>
    <t>895941111</t>
  </si>
  <si>
    <t>Zřízení vpusti kanalizační uliční z betonových dílců typ UV-50 normální</t>
  </si>
  <si>
    <t>-416451303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</si>
  <si>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</si>
  <si>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90</t>
  </si>
  <si>
    <t>59223852</t>
  </si>
  <si>
    <t>dno pro uliční vpusť s kalovou prohlubní betonové 450x300x50mm</t>
  </si>
  <si>
    <t>1649872114</t>
  </si>
  <si>
    <t>91</t>
  </si>
  <si>
    <t>59223864</t>
  </si>
  <si>
    <t>prstenec pro uliční vpusť vyrovnávací betonový 390x60x130mm</t>
  </si>
  <si>
    <t>432859723</t>
  </si>
  <si>
    <t>92</t>
  </si>
  <si>
    <t>59223854</t>
  </si>
  <si>
    <t>skruž pro uliční vpusť s výtokovým otvorem PVC betonová 450x350x50mm</t>
  </si>
  <si>
    <t>-57903037</t>
  </si>
  <si>
    <t>93</t>
  </si>
  <si>
    <t>59223866</t>
  </si>
  <si>
    <t>skruž pro uliční vpusť přechodová betonová 450-270x295x50m</t>
  </si>
  <si>
    <t>-1360023067</t>
  </si>
  <si>
    <t>94</t>
  </si>
  <si>
    <t>899202211</t>
  </si>
  <si>
    <t>Demontáž mříží litinových včetně rámů, hmotnosti jednotlivě přes 50 do 100 Kg</t>
  </si>
  <si>
    <t>-330769269</t>
  </si>
  <si>
    <t>95</t>
  </si>
  <si>
    <t>899204112</t>
  </si>
  <si>
    <t>Osazení mříží litinových včetně rámů a košů na bahno pro třídu zatížení D400, E600</t>
  </si>
  <si>
    <t>1182951610</t>
  </si>
  <si>
    <t xml:space="preserve">Poznámka k souboru cen:_x000D_
1. V cenách nejsou započteny náklady na dodání mříží, rámů a košů na bahno; tyto náklady se oceňují ve specifikaci._x000D_
</t>
  </si>
  <si>
    <t>96</t>
  </si>
  <si>
    <t>55242320</t>
  </si>
  <si>
    <t>mříž vtoková litinová plochá 500x500mm</t>
  </si>
  <si>
    <t>1752725635</t>
  </si>
  <si>
    <t>97</t>
  </si>
  <si>
    <t>899331111</t>
  </si>
  <si>
    <t>Výšková úprava uličního vstupu nebo vpusti do 200 mm zvýšením poklopu</t>
  </si>
  <si>
    <t>-1686874700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</si>
  <si>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</si>
  <si>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Ostatní konstrukce a práce, bourání</t>
  </si>
  <si>
    <t>98</t>
  </si>
  <si>
    <t>911381812</t>
  </si>
  <si>
    <t>Odstranění silničního betonového svodidla s naložením na dopravní prostředek délky 2 m, výšky 0,8 m</t>
  </si>
  <si>
    <t>1489938563</t>
  </si>
  <si>
    <t>2+2+1,6</t>
  </si>
  <si>
    <t>99</t>
  </si>
  <si>
    <t>912111112</t>
  </si>
  <si>
    <t>Montáž zábrany parkovací tvaru sloupku do výšky 800 mm se zabetonovanou patkou</t>
  </si>
  <si>
    <t>-1966230057</t>
  </si>
  <si>
    <t xml:space="preserve">Poznámka k souboru cen:_x000D_
1. V cenách jsou započteny i náklady na:_x000D_
a) montáž sloupku včetně upevňovacího materiálu,_x000D_
b) vykopání jamky a zabetonování u cen -1111, -1112,_x000D_
c) upevňovací patky včetně betonu a upevňovacího materiálu u ceny -1112._x000D_
2. V cenách nejsou započteny náklady na dodání zábrany, tyto se oceňují ve specifikaci._x000D_
</t>
  </si>
  <si>
    <t>100</t>
  </si>
  <si>
    <t>59231475R</t>
  </si>
  <si>
    <t>sloupek dělící litinový osmiboký v. 1,0 m, barva černá</t>
  </si>
  <si>
    <t>1596748872</t>
  </si>
  <si>
    <t>101</t>
  </si>
  <si>
    <t>914111111</t>
  </si>
  <si>
    <t>Montáž svislé dopravní značky základní velikosti do 1 m2 objímkami na sloupky nebo konzoly</t>
  </si>
  <si>
    <t>-255457533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</si>
  <si>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</si>
  <si>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"IP12"1</t>
  </si>
  <si>
    <t>"IP11c"1</t>
  </si>
  <si>
    <t>"IP11b"1</t>
  </si>
  <si>
    <t>"E1"1</t>
  </si>
  <si>
    <t>"B2"1</t>
  </si>
  <si>
    <t>"IP6"1</t>
  </si>
  <si>
    <t>"IP4"1</t>
  </si>
  <si>
    <t>Mezisoučet - Sl. Horníka</t>
  </si>
  <si>
    <t>"B20a"2+1</t>
  </si>
  <si>
    <t>"IJ4a"1</t>
  </si>
  <si>
    <t>"A7b"1</t>
  </si>
  <si>
    <t>"P2"1</t>
  </si>
  <si>
    <t>"IP11c"1+1</t>
  </si>
  <si>
    <t>"E8a"1</t>
  </si>
  <si>
    <t>"E8c"1</t>
  </si>
  <si>
    <t>"B28"1</t>
  </si>
  <si>
    <t>"B24b"1</t>
  </si>
  <si>
    <t>Mezisoučet - POd.školou</t>
  </si>
  <si>
    <t>"CP"1</t>
  </si>
  <si>
    <t>"IP4b"1</t>
  </si>
  <si>
    <t>Mezisoučet - Nepomucká</t>
  </si>
  <si>
    <t>102</t>
  </si>
  <si>
    <t>40444116</t>
  </si>
  <si>
    <t>značka dopravní svislá zákazová B FeZn NK 900mm</t>
  </si>
  <si>
    <t>-1206783543</t>
  </si>
  <si>
    <t>103</t>
  </si>
  <si>
    <t>40444000</t>
  </si>
  <si>
    <t>značka dopravní svislá výstražná FeZn A1-A30 P1,P4 700mm</t>
  </si>
  <si>
    <t>-1076930254</t>
  </si>
  <si>
    <t>104</t>
  </si>
  <si>
    <t>40444332</t>
  </si>
  <si>
    <t>značka dopravní svislá FeZn NK 500x150mm</t>
  </si>
  <si>
    <t>-1715057352</t>
  </si>
  <si>
    <t>105</t>
  </si>
  <si>
    <t>40444256</t>
  </si>
  <si>
    <t>značka dopravní svislá FeZn NK 500x700mm</t>
  </si>
  <si>
    <t>-1067272739</t>
  </si>
  <si>
    <t>106</t>
  </si>
  <si>
    <t>914511112</t>
  </si>
  <si>
    <t>Montáž sloupku dopravních značek délky do 3,5 m do hliníkové patky</t>
  </si>
  <si>
    <t>-425068025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</si>
  <si>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</si>
  <si>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1+1+1+1+2"Sl.Hor.</t>
  </si>
  <si>
    <t>1+1+1+2"Pod Škol.</t>
  </si>
  <si>
    <t>2+2+1</t>
  </si>
  <si>
    <t>2"Nepomucká</t>
  </si>
  <si>
    <t>107</t>
  </si>
  <si>
    <t>40445235</t>
  </si>
  <si>
    <t>sloupek pro dopravní značku Al D 60mm v 3,5m</t>
  </si>
  <si>
    <t>-1848968626</t>
  </si>
  <si>
    <t>108</t>
  </si>
  <si>
    <t>40445240</t>
  </si>
  <si>
    <t>patka pro sloupek Al D 60mm</t>
  </si>
  <si>
    <t>-1669842180</t>
  </si>
  <si>
    <t>109</t>
  </si>
  <si>
    <t>40445253</t>
  </si>
  <si>
    <t>víčko plastové na sloupek D 60mm</t>
  </si>
  <si>
    <t>-1268372792</t>
  </si>
  <si>
    <t>110</t>
  </si>
  <si>
    <t>40445256</t>
  </si>
  <si>
    <t>svorka upínací na sloupek dopravní značky D 60mm</t>
  </si>
  <si>
    <t>406985594</t>
  </si>
  <si>
    <t>25*2</t>
  </si>
  <si>
    <t>111</t>
  </si>
  <si>
    <t>915111111</t>
  </si>
  <si>
    <t>Vodorovné dopravní značení stříkané barvou dělící čára šířky 125 mm souvislá bílá základní</t>
  </si>
  <si>
    <t>967051110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</si>
  <si>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</si>
  <si>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5,3+53,6+16,9+19,9"střed.dělící</t>
  </si>
  <si>
    <t>13,1+21,8"krajová</t>
  </si>
  <si>
    <t>3,8"cyklo pruh</t>
  </si>
  <si>
    <t>2+5+5"dělení park.stání</t>
  </si>
  <si>
    <t>112</t>
  </si>
  <si>
    <t>915111121</t>
  </si>
  <si>
    <t>Vodorovné dopravní značení stříkané barvou dělící čára šířky 125 mm přerušovaná bílá základní</t>
  </si>
  <si>
    <t>-2136128950</t>
  </si>
  <si>
    <t>4"středová</t>
  </si>
  <si>
    <t>14,1"křižovatka</t>
  </si>
  <si>
    <t>26,4+6,6"krajová</t>
  </si>
  <si>
    <t>14,2"cyklo pruh</t>
  </si>
  <si>
    <t>113</t>
  </si>
  <si>
    <t>915241111</t>
  </si>
  <si>
    <t>Bezpečnostní barevný povrch vozovek červený pro podklad asfaltový</t>
  </si>
  <si>
    <t>1756585753</t>
  </si>
  <si>
    <t xml:space="preserve">Poznámka k souboru cen:_x000D_
1. V cenách nejsou započteny náklady na příp. nutné vyspravení vozovek před nanesením bezpečnostního barevného povrchu._x000D_
</t>
  </si>
  <si>
    <t>8,42"pro cyklisty</t>
  </si>
  <si>
    <t>1,5*1*2</t>
  </si>
  <si>
    <t>114</t>
  </si>
  <si>
    <t>915131111</t>
  </si>
  <si>
    <t>Vodorovné dopravní značení stříkané barvou přechody pro chodce, šipky, symboly bílé základní</t>
  </si>
  <si>
    <t>1614035359</t>
  </si>
  <si>
    <t>4*0,5*6</t>
  </si>
  <si>
    <t>4*0,5*4</t>
  </si>
  <si>
    <t>4*0,5*7</t>
  </si>
  <si>
    <t>4*0,5*5</t>
  </si>
  <si>
    <t>Mezisoučet - přechody</t>
  </si>
  <si>
    <t>115</t>
  </si>
  <si>
    <t>915311111</t>
  </si>
  <si>
    <t>Vodorovné značení předformovaným termoplastem dopravní značky barevné velikosti do 1 m2</t>
  </si>
  <si>
    <t>1346878827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</si>
  <si>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</si>
  <si>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1+1+1"cyklo</t>
  </si>
  <si>
    <t>1"šipka cyklo</t>
  </si>
  <si>
    <t>116</t>
  </si>
  <si>
    <t>915311112</t>
  </si>
  <si>
    <t>Vodorovné značení předformovaným termoplastem dopravní značky barevné velikosti do 2 m2</t>
  </si>
  <si>
    <t>-1124569181</t>
  </si>
  <si>
    <t>1"inval.</t>
  </si>
  <si>
    <t>1"šipky</t>
  </si>
  <si>
    <t>915611111</t>
  </si>
  <si>
    <t>Předznačení pro vodorovné značení stříkané barvou nebo prováděné z nátěrových hmot liniové dělicí čáry, vodicí proužky</t>
  </si>
  <si>
    <t>-716488000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</si>
  <si>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</si>
  <si>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146,4</t>
  </si>
  <si>
    <t>118</t>
  </si>
  <si>
    <t>915621111</t>
  </si>
  <si>
    <t>Předznačení pro vodorovné značení stříkané barvou nebo prováděné z nátěrových hmot plošné šipky, symboly, nápisy</t>
  </si>
  <si>
    <t>-616841774</t>
  </si>
  <si>
    <t>119</t>
  </si>
  <si>
    <t>916241113</t>
  </si>
  <si>
    <t>Osazení obrubníku kamenného se zřízením lože, s vyplněním a zatřením spár cementovou maltou ležatého s boční opěrou z betonu prostého, do lože z betonu prostého</t>
  </si>
  <si>
    <t>497288414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</si>
  <si>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</si>
  <si>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59,6+11,8+20,7+5</t>
  </si>
  <si>
    <t>4+4+40+17</t>
  </si>
  <si>
    <t>21,7+17,5+56+6+6+7,2+3,4</t>
  </si>
  <si>
    <t>96,4+45,1+7,1*2+7,55*2</t>
  </si>
  <si>
    <t>38,5+5,15+5,15</t>
  </si>
  <si>
    <t>120</t>
  </si>
  <si>
    <t>58380005</t>
  </si>
  <si>
    <t>obrubník kamenný žulový přímý 200x250mm</t>
  </si>
  <si>
    <t>288233527</t>
  </si>
  <si>
    <t>499,5</t>
  </si>
  <si>
    <t>499,5*0,015</t>
  </si>
  <si>
    <t>121</t>
  </si>
  <si>
    <t>916241213</t>
  </si>
  <si>
    <t>Osazení obrubníku kamenného se zřízením lože, s vyplněním a zatřením spár cementovou maltou stojatého s boční opěrou z betonu prostého, do lože z betonu prostého</t>
  </si>
  <si>
    <t>1704168482</t>
  </si>
  <si>
    <t>0,8*2+25</t>
  </si>
  <si>
    <t>122</t>
  </si>
  <si>
    <t>58380374</t>
  </si>
  <si>
    <t>obrubník kamenný žulový přímý 120x250mm</t>
  </si>
  <si>
    <t>-1941179644</t>
  </si>
  <si>
    <t>26,6</t>
  </si>
  <si>
    <t>26,6*0,015</t>
  </si>
  <si>
    <t>123</t>
  </si>
  <si>
    <t>919121221</t>
  </si>
  <si>
    <t>Utěsnění dilatačních spár zálivkou za studena v cementobetonovém nebo živičném krytu včetně adhezního nátěru bez těsnicího profilu pod zálivkou, pro komůrky šířky 15 mm, hloubky 20 mm</t>
  </si>
  <si>
    <t>703734662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</si>
  <si>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</si>
  <si>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"napojení na stáv.povrch"12,6</t>
  </si>
  <si>
    <t>124</t>
  </si>
  <si>
    <t>938908411</t>
  </si>
  <si>
    <t>Čištění vozovek splachováním vodou povrchu podkladu nebo krytu živičného, betonového nebo dlážděného</t>
  </si>
  <si>
    <t>1273254019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</si>
  <si>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</si>
  <si>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955</t>
  </si>
  <si>
    <t>125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</si>
  <si>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</si>
  <si>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</si>
  <si>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-893526777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</si>
  <si>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</si>
  <si>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"Sl.Horníka"1+1+1+1</t>
  </si>
  <si>
    <t>"pod Školou"4</t>
  </si>
  <si>
    <t>"Nepomuská"4</t>
  </si>
  <si>
    <t>126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</si>
  <si>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</si>
  <si>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</si>
  <si>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654825074</t>
  </si>
  <si>
    <t xml:space="preserve">Poznámka k souboru cen:_x000D_
1. Přemístění demontovaných značek na vzdálenost přes 20 m se oceňuje cenami souborů cen 997 22-1 Vodorovná doprava vybouraných hmot._x000D_
</t>
  </si>
  <si>
    <t>"Sl.Horníka"1+1</t>
  </si>
  <si>
    <t>"pod Školou"1</t>
  </si>
  <si>
    <t>"Nepomuská"1</t>
  </si>
  <si>
    <t>127</t>
  </si>
  <si>
    <t>966006221</t>
  </si>
  <si>
    <t>Odstranění trubkového nástavce ze sloupku s odklizením materiálu na vzdálenost do 20 m nebo s naložením na dopravní prostředek včetně demontáže dopravní značky</t>
  </si>
  <si>
    <t>424173430</t>
  </si>
  <si>
    <t xml:space="preserve">Poznámka k souboru cen:_x000D_
1. Přemístění demontovaného trubkového nástavce na vzdálenost přes 20 m se oceňuje cenami souborů cen 997 22-1 Vodorovné přemístění vybouraných hmot._x000D_
</t>
  </si>
  <si>
    <t>128</t>
  </si>
  <si>
    <t>966006231</t>
  </si>
  <si>
    <t>Odstranění dopravního zrcadla a demontáž zrcadlové části s odklizením materiálu na vzdálenost do 20 m nebo s naložením na dopravní prostředek včetně sloupku nebo konzole</t>
  </si>
  <si>
    <t>855738242</t>
  </si>
  <si>
    <t xml:space="preserve">Poznámka k souboru cen:_x000D_
1. Cena je určena pro odstranění dopravního zrcadla upevněného na sloupku nebo konzole._x000D_
2. V ceně nejsou započteny náklady na zásyp jam po sloupku popř. na zazdění otvoru ve zdivu po konzole._x000D_
3. Přemístění demontovaného zrcadla a zrcadlové části na vzdálenost přes 20 m se oceňuje cenami souborů cen 997 22-1 Vodorovné přemístění vybouraných hmot._x000D_
</t>
  </si>
  <si>
    <t>129</t>
  </si>
  <si>
    <t>966006252</t>
  </si>
  <si>
    <t>Odstranění parkovací zábrany s odklizením materiálu na vzdálenost do 20 m nebo s naložením na dopravní prostředek sloupku přichyceného šrouby</t>
  </si>
  <si>
    <t>-1980845797</t>
  </si>
  <si>
    <t xml:space="preserve">Poznámka k souboru cen:_x000D_
1. V ceně nejsou započteny náklady na zásyp jam po sloupku._x000D_
2. Přemístění demontované parkovací zábrany na vzdálenost přes 20 m se oceňuje cenami souborů cen 997 22-41 Vodorovné přemístění vybouraných hmot._x000D_
</t>
  </si>
  <si>
    <t>2"písecká-Sl.Horníka</t>
  </si>
  <si>
    <t>2+2+4+2"Pod Školou-Nepom.</t>
  </si>
  <si>
    <t>130</t>
  </si>
  <si>
    <t>966006261</t>
  </si>
  <si>
    <t>Odstranění zpomalovacího prahu s odklizením materiálu na vzdálenost do 20 m nebo s naložením na dopravní prostředek plastového</t>
  </si>
  <si>
    <t>-1412522999</t>
  </si>
  <si>
    <t xml:space="preserve">Poznámka k souboru cen:_x000D_
1. Přemístění demontovaného zpomalovacího prahu na vzdálenost přes 20 m se oceňuje cenami souborů cen 997 22-1 Vodorovné přemístění vybouraných hmot._x000D_
</t>
  </si>
  <si>
    <t>10,04"retardér</t>
  </si>
  <si>
    <t>2,81+3,4"Nepomucká-za přechodem</t>
  </si>
  <si>
    <t>131</t>
  </si>
  <si>
    <t>966007113</t>
  </si>
  <si>
    <t>Odstranění vodorovného dopravního značení frézováním značeného barvou plošného</t>
  </si>
  <si>
    <t>1931592840</t>
  </si>
  <si>
    <t xml:space="preserve">Poznámka k souboru cen:_x000D_
1. V cenách nejsou započteny náklady na očištění vozovky, tyto se oceňují cenami souboru cen 938 90-9 . Odstranění bláta, prachu nebo hlinitého nánosu s povrchu podkladu nebo krytu části C 01 tohoto katalogu._x000D_
</t>
  </si>
  <si>
    <t>150</t>
  </si>
  <si>
    <t>132</t>
  </si>
  <si>
    <t>966007123</t>
  </si>
  <si>
    <t>Odstranění vodorovného dopravního značení frézováním značeného plastem plošného</t>
  </si>
  <si>
    <t>-1236286831</t>
  </si>
  <si>
    <t>4*0,5*7"přechod</t>
  </si>
  <si>
    <t>133</t>
  </si>
  <si>
    <t>969021121</t>
  </si>
  <si>
    <t>Vybourání kanalizačního potrubí DN do 200 mm</t>
  </si>
  <si>
    <t>-532655249</t>
  </si>
  <si>
    <t>"odp.stáv. přípojek UV"3*1</t>
  </si>
  <si>
    <t>134</t>
  </si>
  <si>
    <t>976071111</t>
  </si>
  <si>
    <t>Vybourání kovových madel, zábradlí, dvířek, zděří, kotevních želez madel a zábradlí</t>
  </si>
  <si>
    <t>439005002</t>
  </si>
  <si>
    <t>3,11+2,9+3,71</t>
  </si>
  <si>
    <t>9,98</t>
  </si>
  <si>
    <t>997</t>
  </si>
  <si>
    <t>Přesun sutě</t>
  </si>
  <si>
    <t>135</t>
  </si>
  <si>
    <t>997013831</t>
  </si>
  <si>
    <t>Poplatek za uložení stavebního odpadu na skládce (skládkovné) směsného stavebního a demoličního zatříděného do Katalogu odpadů pod kódem 170 904</t>
  </si>
  <si>
    <t>163127973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</si>
  <si>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</si>
  <si>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0,3+0,984+0,016+0,005+0,187+0,096+0,455+0,189+0,729</t>
  </si>
  <si>
    <t>136</t>
  </si>
  <si>
    <t>997221561</t>
  </si>
  <si>
    <t>Vodorovná doprava suti bez naložení, ale se složením a s hrubým urovnáním z kusových materiálů, na vzdálenost do 1 km</t>
  </si>
  <si>
    <t>11029673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</si>
  <si>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</si>
  <si>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137</t>
  </si>
  <si>
    <t>997221569</t>
  </si>
  <si>
    <t>Vodorovná doprava suti bez naložení, ale se složením a s hrubým urovnáním Příplatek k ceně za každý další i započatý 1 km přes 1 km</t>
  </si>
  <si>
    <t>-1461118779</t>
  </si>
  <si>
    <t>2167,844*20"celkem 21 km</t>
  </si>
  <si>
    <t>138</t>
  </si>
  <si>
    <t>997221815</t>
  </si>
  <si>
    <t>Poplatek za uložení stavebního odpadu na skládce (skládkovné) z prostého betonu zatříděného do Katalogu odpadů pod kódem 170 101</t>
  </si>
  <si>
    <t>-439884349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</si>
  <si>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</si>
  <si>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62,113+1,056+3,114</t>
  </si>
  <si>
    <t>139</t>
  </si>
  <si>
    <t>997221845</t>
  </si>
  <si>
    <t>Poplatek za uložení stavebního odpadu na skládce (skládkovné) asfaltového bez obsahu dehtu zatříděného do Katalogu odpadů pod kódem 170 302</t>
  </si>
  <si>
    <t>306861833</t>
  </si>
  <si>
    <t>16,671+31,027</t>
  </si>
  <si>
    <t>140</t>
  </si>
  <si>
    <t>997221855</t>
  </si>
  <si>
    <t>-5668099</t>
  </si>
  <si>
    <t>439,795+3,545+24,064+13,426+330,206+59,392+199,983+613,217+4,93</t>
  </si>
  <si>
    <t>88,395</t>
  </si>
  <si>
    <t>998</t>
  </si>
  <si>
    <t>Přesun hmot</t>
  </si>
  <si>
    <t>141</t>
  </si>
  <si>
    <t>998223011</t>
  </si>
  <si>
    <t>Přesun hmot pro pozemní komunikace s krytem dlážděným dopravní vzdálenost do 200 m jakékoliv délky objektu</t>
  </si>
  <si>
    <t>-150778089</t>
  </si>
  <si>
    <t>SO 200 - PŘISVĚTLENÍ PŘECHODŮ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</si>
  <si>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</si>
  <si>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</si>
  <si>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</si>
  <si>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</si>
  <si>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</si>
  <si>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</si>
  <si>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210040741</t>
  </si>
  <si>
    <t>Nátěry venkovního vedení nn ocelových součástí odmaštění na zemi</t>
  </si>
  <si>
    <t>-1353030106</t>
  </si>
  <si>
    <t>4*1 "antikorozní nátěry na paty sloupy a svorky, připojovací praporce FeZn o10</t>
  </si>
  <si>
    <t>210040761</t>
  </si>
  <si>
    <t>Nátěry venkovního vedení nn ocelových součástí základní nátěr na zemi</t>
  </si>
  <si>
    <t>1890180374</t>
  </si>
  <si>
    <t>210040771</t>
  </si>
  <si>
    <t>Nátěry venkovního vedení nn ocelových součástí vrchní nátěr na zemi</t>
  </si>
  <si>
    <t>2019391462</t>
  </si>
  <si>
    <t>11163152</t>
  </si>
  <si>
    <t>lak hydroizolační asfaltový</t>
  </si>
  <si>
    <t>256</t>
  </si>
  <si>
    <t>456009488</t>
  </si>
  <si>
    <t>4*1,5/1000</t>
  </si>
  <si>
    <t>210100251</t>
  </si>
  <si>
    <t>Ukončení kabelů smršťovací záklopkou nebo páskou se zapojením bez letování počtu a průřezu žil do 4 x 10 mm2</t>
  </si>
  <si>
    <t>-111492566</t>
  </si>
  <si>
    <t>34567194R</t>
  </si>
  <si>
    <t>Kabelová koncovka do 1kV KSCZ4X 6-25</t>
  </si>
  <si>
    <t>87094376</t>
  </si>
  <si>
    <t>210202013</t>
  </si>
  <si>
    <t>Montáž svítidel výbojkových se zapojením vodičů průmyslových nebo venkovních na výložník</t>
  </si>
  <si>
    <t>1577758641</t>
  </si>
  <si>
    <t>34844990R</t>
  </si>
  <si>
    <t>svítidlo na sloup AMPERA midi ZEBRA/5145/64 LED/CW/700mA/ 139W</t>
  </si>
  <si>
    <t>-1564685566</t>
  </si>
  <si>
    <t>210202013R</t>
  </si>
  <si>
    <t>Demontáž svítidel výbojkových se zapojením vodičů průmyslových nebo venkovních na výložník</t>
  </si>
  <si>
    <t>-727679534</t>
  </si>
  <si>
    <t>"Demontovaná svítidla MC2 Zebra předat do skladu správce zařízení pro možné další použití a údržbu</t>
  </si>
  <si>
    <t>2 "demontáž stávajících svítidel na prvním přechodu</t>
  </si>
  <si>
    <t>210204011</t>
  </si>
  <si>
    <t>Montáž stožárů osvětlení, bez zemních prací ocelových samostatně stojících, délky do 12 m</t>
  </si>
  <si>
    <t>1038734178</t>
  </si>
  <si>
    <t>31674068R</t>
  </si>
  <si>
    <t>Osvětlovací stožár vetknutý OSV 060-300</t>
  </si>
  <si>
    <t>1588810244</t>
  </si>
  <si>
    <t>210204103</t>
  </si>
  <si>
    <t>Montáž výložníků osvětlení jednoramenných sloupových, hmotnosti do 35 kg</t>
  </si>
  <si>
    <t>1552520730</t>
  </si>
  <si>
    <t>31450091R</t>
  </si>
  <si>
    <t>typový výložník ELTODO upravit podle výkresu na atypový</t>
  </si>
  <si>
    <t>106380130</t>
  </si>
  <si>
    <t>Poznámka k položce:_x000D_
úprava stáv. výložníku - zkrácení a zalomení 135°, provést opravné zinkování</t>
  </si>
  <si>
    <t>210204129R</t>
  </si>
  <si>
    <t>Vyvrtání prostupu do stáv. svítidla a patky (pro napojení rozšíření okruhu sv.)</t>
  </si>
  <si>
    <t>-1071774294</t>
  </si>
  <si>
    <t>210204202</t>
  </si>
  <si>
    <t>Montáž elektrovýzbroje stožárů osvětlení 2 okruhy</t>
  </si>
  <si>
    <t>888411083</t>
  </si>
  <si>
    <t>35719919R</t>
  </si>
  <si>
    <t>elektrovýzbroj pro sloupy "C" - typová výstroj sloupu SCHM 1,5-35</t>
  </si>
  <si>
    <t>-710843151</t>
  </si>
  <si>
    <t>210220002</t>
  </si>
  <si>
    <t>Montáž uzemňovacího vedení s upevněním, propojením a připojením pomocí svorek na povrchu vodičů FeZn drátem nebo lanem průměru do 10 mm</t>
  </si>
  <si>
    <t>1445843191</t>
  </si>
  <si>
    <t>35441073</t>
  </si>
  <si>
    <t>drát D 10mm FeZn</t>
  </si>
  <si>
    <t>1937299664</t>
  </si>
  <si>
    <t>25*0,62</t>
  </si>
  <si>
    <t>210220302</t>
  </si>
  <si>
    <t>Montáž hromosvodného vedení svorek se 3 a vícešrouby</t>
  </si>
  <si>
    <t>-1583289232</t>
  </si>
  <si>
    <t>35441860</t>
  </si>
  <si>
    <t>svorka FeZn k jímací tyči - 4 šrouby</t>
  </si>
  <si>
    <t>1789690492</t>
  </si>
  <si>
    <t>3 "připojovací zemnící svorky FeZn -  SP</t>
  </si>
  <si>
    <t>4 "připojovací zemnící svorky FeZn -  SS</t>
  </si>
  <si>
    <t>210812031</t>
  </si>
  <si>
    <t>Montáž izolovaných kabelů měděných do 1 kV bez ukončení plných a kulatých (CYKY, CHKE-R,...) uložených volně nebo v liště počtu a průřezu žil 4x1,5 až 4 mm2</t>
  </si>
  <si>
    <t>-1250289514</t>
  </si>
  <si>
    <t>14 " napojení svítidel ve sloupech na výstroj paty sloupu</t>
  </si>
  <si>
    <t>34111036</t>
  </si>
  <si>
    <t>kabel silový s Cu jádrem 1 kV 3x2,5mm2</t>
  </si>
  <si>
    <t>586539311</t>
  </si>
  <si>
    <t>14*1,15 "Přepočtené koeficientem množství</t>
  </si>
  <si>
    <t>210812033</t>
  </si>
  <si>
    <t>Montáž izolovaných kabelů měděných do 1 kV bez ukončení plných a kulatých (CYKY, CHKE-R,...) uložených volně nebo v liště počtu a průřezu žil 4x6 až 10 mm2</t>
  </si>
  <si>
    <t>230442523</t>
  </si>
  <si>
    <t>103 "měřená část, vedení zemí trasa k novému přechodu</t>
  </si>
  <si>
    <t>34111076</t>
  </si>
  <si>
    <t>kabel silový s Cu jádrem 1 kV 4x10mm2</t>
  </si>
  <si>
    <t>-1738080017</t>
  </si>
  <si>
    <t>103*1,15 "Přepočtené koeficientem množství</t>
  </si>
  <si>
    <t>210950202</t>
  </si>
  <si>
    <t>Ostatní práce při montáži vodičů, šňůr a kabelů Příplatek k cenám za zatahování kabelů do tvárnicových tras s komorami nebo do kolektorů hmotnosti kabelů do 2 kg</t>
  </si>
  <si>
    <t>2145292630</t>
  </si>
  <si>
    <t>8 "zatažení do ochr. trubky</t>
  </si>
  <si>
    <t>210950901R</t>
  </si>
  <si>
    <t>Ostatní drobný instalační a pomocný materiál</t>
  </si>
  <si>
    <t>kpl</t>
  </si>
  <si>
    <t>468445662</t>
  </si>
  <si>
    <t>210950902R</t>
  </si>
  <si>
    <t>Ostatní drobné elektropráce</t>
  </si>
  <si>
    <t>-1740826922</t>
  </si>
  <si>
    <t>210950903R</t>
  </si>
  <si>
    <t>Ostatní práce - jeřábnické práce, pronájem jeřábu</t>
  </si>
  <si>
    <t>-1517674013</t>
  </si>
  <si>
    <t>210980359R</t>
  </si>
  <si>
    <t>Zkoušky, celková prohlídka elektrického rozvodu a zařízení vč. revize</t>
  </si>
  <si>
    <t>-1054165078</t>
  </si>
  <si>
    <t>210980719R</t>
  </si>
  <si>
    <t>Oživení systému VO, funkční zkoušky, testování chodu, ovládání, měření intenzity osvětlení</t>
  </si>
  <si>
    <t>2069817476</t>
  </si>
  <si>
    <t>Poznámka k položce:_x000D_
testování chodu, nových svítidel a ovládání spínání a odpínání v odpovídajících intervalech k dennímu osvětlení a ke stáv. systému VO na komunikaci.  Nové napojení praporců z průběžného zemního vedení  stávajícího systému VO</t>
  </si>
  <si>
    <t>210980739R</t>
  </si>
  <si>
    <t>Uvedení zařízení do provozu a odzkoušení bezpečného chodu, zaregulování</t>
  </si>
  <si>
    <t>-1910558527</t>
  </si>
  <si>
    <t>46-M</t>
  </si>
  <si>
    <t>Zemní práce při extr.mont.pracích</t>
  </si>
  <si>
    <t>460050003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</si>
  <si>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3</t>
  </si>
  <si>
    <t>-599977221</t>
  </si>
  <si>
    <t xml:space="preserve">Poznámka k souboru cen:_x000D_
1. Ceny hloubení jam v hornině třídy 6 a 7 jsou stanoveny za použití pneumatického kladiva._x000D_
</t>
  </si>
  <si>
    <t>460070001R</t>
  </si>
  <si>
    <t>Ruční kopaná sonda pro ověření trasy vedení</t>
  </si>
  <si>
    <t>1721486839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</si>
  <si>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</si>
  <si>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</si>
  <si>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-616494568</t>
  </si>
  <si>
    <t xml:space="preserve">Poznámka k souboru cen:_x000D_
1. Ceny hloubení jam ručně v hornině třídy 6 a 7 jsou stanoveny za použití pneumatického kladiva._x000D_
</t>
  </si>
  <si>
    <t>6*2*1,5 "startovací jáma protlaku</t>
  </si>
  <si>
    <t>2*2*1,5 "cílová jáma protlaku</t>
  </si>
  <si>
    <t>460080033</t>
  </si>
  <si>
    <t>Základové konstrukce základ bez bednění do rostlé zeminy z monolitického železobetonu bez výztuže tř. C 16/20</t>
  </si>
  <si>
    <t>143783177</t>
  </si>
  <si>
    <t>2*0,8*0,8*1 "patky pro sloupy</t>
  </si>
  <si>
    <t>460080045</t>
  </si>
  <si>
    <t>Základové konstrukce výztuž základové konstrukce ze svařovaných sítí z drátů typu KARI</t>
  </si>
  <si>
    <t>1581223399</t>
  </si>
  <si>
    <t>1,28*90/1000 "uvaž 90 kg/m3</t>
  </si>
  <si>
    <t>460080202</t>
  </si>
  <si>
    <t>Základové konstrukce zřízení bednění základových konstrukcí s případnými vzpěrami zabudovaného</t>
  </si>
  <si>
    <t>884851861</t>
  </si>
  <si>
    <t>2*(4*0,8)</t>
  </si>
  <si>
    <t>460080290R</t>
  </si>
  <si>
    <t>Pouzdro stožáru - středová PE trubka do patky Js 250, dl. 800 mm</t>
  </si>
  <si>
    <t>1300482256</t>
  </si>
  <si>
    <t>460080291R</t>
  </si>
  <si>
    <t>Zřízení krycích betonových čepic závěrem stožáru</t>
  </si>
  <si>
    <t>-899730392</t>
  </si>
  <si>
    <t>460080292R</t>
  </si>
  <si>
    <t>Stavebně-montážní přípomoce pro zhotovení patek, D+M</t>
  </si>
  <si>
    <t>46351578</t>
  </si>
  <si>
    <t xml:space="preserve">Poznámka k položce:_x000D_
průvrt odtoku pro kondenzát nebo založit PE trubky do dna betonáže,_x000D_
klínování z buk. dřeva podle potřeby montáže,_x000D_
podkl. betonová deska,_x000D_
zapískování stožárů do polohy - velmi jemná frakce, _x000D_
</t>
  </si>
  <si>
    <t>460110001</t>
  </si>
  <si>
    <t>Čerpání vody na dopravní výšku do 10 m průměrný přítok do 400 l/min</t>
  </si>
  <si>
    <t>hod</t>
  </si>
  <si>
    <t>359789136</t>
  </si>
  <si>
    <t>16 "jámy pro protlak</t>
  </si>
  <si>
    <t>460120016</t>
  </si>
  <si>
    <t>Ostatní zemní práce při stavbě nadzemních vedení naložení výkopku ručně, z hornin třídy 1 až 4</t>
  </si>
  <si>
    <t>216646034</t>
  </si>
  <si>
    <t>24 "nakládání na mezideponii pro dovoz pro zpětný zásyp jam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</si>
  <si>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</si>
  <si>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</si>
  <si>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-1481733007</t>
  </si>
  <si>
    <t xml:space="preserve">Poznámka k souboru cen:_x000D_
1. Ceny hloubení rýh v hornině třídy 6 a 7 se oceňují cenami souboru cen 460 20- . Hloubení nezapažených kabelových rýh strojně._x000D_
</t>
  </si>
  <si>
    <t>75+12</t>
  </si>
  <si>
    <t>460300001</t>
  </si>
  <si>
    <t>Zásyp jam strojně s uložením výkopku ve vrstvách včetně zhutnění a urovnání povrchu v zástavbě</t>
  </si>
  <si>
    <t>-453677307</t>
  </si>
  <si>
    <t xml:space="preserve">Poznámka k souboru cen:_x000D_
1. Ceny 460 30-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V cenách je započteno přemístění sypaniny ze vzdálenosti 10 m od kraje výkopu nebo zasypávaného prostoru, měřeno k těžišti skládky._x000D_
4. Míru zhutnění předepisuje projekt._x000D_
</t>
  </si>
  <si>
    <t>460310101</t>
  </si>
  <si>
    <t>Zemní protlaky strojně neřízený zemní protlak ( krtek) řízené horizontální vrtání v hornině tř. 1 až 4 pro protlačení PE trub, v hloubce do 6 m vnějšího průměru vrtu do 63 mm</t>
  </si>
  <si>
    <t>-515847715</t>
  </si>
  <si>
    <t xml:space="preserve">Poznámka k souboru cen:_x000D_
1. V cenách -0001 až 0017 nejsou započteny náklady na:_x000D_
a) zemní práce nutné k provedení protlaku (startovací a cílové jámy),_x000D_
b) dodání chráničky a potrubí. Tyto materiály se oceňují ve specifikaci._x000D_
2. V cenách -0101 až 0109 jsou započteny i náklady na:_x000D_
a) případné vodorovné přemístění výkopku z protlačovaného potrubí a svislé přemístění výkopku z montážní jámy na povrch a jeho přehození na povrchu,_x000D_
b) úpravu čela potrubí pro protlačení._x000D_
3. V cenách -0101 až 0109 nejsou započteny náklady na:_x000D_
a) případné zemní práce nutné k provedení protlaku (startovací a cílové jámy),_x000D_
b) případné čerpání vody,_x000D_
c) montáž vedení a jeho příslušenství, slouží-li protlačená trouba jako ochranné potrubí,_x000D_
d) dodávku potrubí učeného k protlačení. Toto potrubí se oceňuje ve specifikaci. Ztratné lze stanovit ve výši 3%,_x000D_
e) překládání a zajišťování inženýrských sítí,_x000D_
f) vytýčení směru protlaku a stávajících inženýrských sítí._x000D_
</t>
  </si>
  <si>
    <t>28613962</t>
  </si>
  <si>
    <t>trubka ochranná pro plyn PEHD 63x3,0mm</t>
  </si>
  <si>
    <t>1368349638</t>
  </si>
  <si>
    <t>460400071</t>
  </si>
  <si>
    <t>Pažení výkopů pažení příložné plné jam, hloubky do 4 m</t>
  </si>
  <si>
    <t>852008150</t>
  </si>
  <si>
    <t xml:space="preserve">Poznámka k souboru cen:_x000D_
1. V cenách -0091 a -0191 se množství rozepření stěn určí v m3 rozepřeného prostoru rýh a jam._x000D_
</t>
  </si>
  <si>
    <t>2*6*1,5 "startovací jáma protlaku</t>
  </si>
  <si>
    <t>460400091</t>
  </si>
  <si>
    <t>Pažení výkopů rozepření stěn rýh nebo jam</t>
  </si>
  <si>
    <t>-1029463469</t>
  </si>
  <si>
    <t>460400171</t>
  </si>
  <si>
    <t>Pažení výkopů odstranění pažení příložného plného jam, hloubky do 4 m</t>
  </si>
  <si>
    <t>-2058830440</t>
  </si>
  <si>
    <t>460421172</t>
  </si>
  <si>
    <t>Kabelové lože včetně podsypu, zhutnění a urovnání povrchu z písku nebo štěrkopísku tloušťky 10 cm nad kabel zakryté plastovými deskami, šířky lože přes 25 do 50 cm</t>
  </si>
  <si>
    <t>1191900426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</si>
  <si>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</si>
  <si>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58337310</t>
  </si>
  <si>
    <t>štěrkopísek frakce 0/4</t>
  </si>
  <si>
    <t>-1444701672</t>
  </si>
  <si>
    <t>87*0,4*0,2*1,89</t>
  </si>
  <si>
    <t>34575122</t>
  </si>
  <si>
    <t>deska kabelová krycí PE červená, 300x9x4 mm</t>
  </si>
  <si>
    <t>-2023684692</t>
  </si>
  <si>
    <t>460490014</t>
  </si>
  <si>
    <t>Krytí kabelů, spojek, koncovek a odbočnic kabelů výstražnou fólií z PVC včetně vyrovnání povrchu rýhy, rozvinutí a uložení fólie do rýhy, fólie šířky do 40cm</t>
  </si>
  <si>
    <t>1215774698</t>
  </si>
  <si>
    <t>460520162</t>
  </si>
  <si>
    <t>Montáž trubek ochranných uložených volně do rýhy plastových tuhých,vnitřního průměru přes 32 do 50 mm</t>
  </si>
  <si>
    <t>1056339129</t>
  </si>
  <si>
    <t>34571361</t>
  </si>
  <si>
    <t>trubka elektroinstalační HDPE tuhá dvouplášťová korugovaná D 32/40mm</t>
  </si>
  <si>
    <t>119237057</t>
  </si>
  <si>
    <t>4*1,05 "přepočtené koef. množství</t>
  </si>
  <si>
    <t>460520164</t>
  </si>
  <si>
    <t>Montáž trubek ochranných uložených volně do rýhy plastových tuhých,vnitřního průměru přes 90 do 110 mm</t>
  </si>
  <si>
    <t>-1059896962</t>
  </si>
  <si>
    <t>10 "pro průběžné měřené vedení v zemní trase pod pojezdovou plochu</t>
  </si>
  <si>
    <t>34571365</t>
  </si>
  <si>
    <t>trubka elektroinstalační HDPE tuhá dvouplášťová korugovaná D 94/110mm</t>
  </si>
  <si>
    <t>-83056928</t>
  </si>
  <si>
    <t>10*1,05 "přepočtené koef. množství</t>
  </si>
  <si>
    <t>460560243</t>
  </si>
  <si>
    <t>Zásyp kabelových rýh ručně s uložením výkopku ve vrstvách včetně zhutnění a urovnání povrchu šířky 50 cm hloubky 60 cm, v hornině třídy 3</t>
  </si>
  <si>
    <t>-91346606</t>
  </si>
  <si>
    <t>460600021</t>
  </si>
  <si>
    <t>Přemístění (odvoz) horniny, suti a vybouraných hmot vodorovné přemístění horniny včetně složení, bez naložení a rozprostření jakékoliv třídy, na vzdálenost do 50 m</t>
  </si>
  <si>
    <t>1694284733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</si>
  <si>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</si>
  <si>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24 "odvoz na mezideponii</t>
  </si>
  <si>
    <t>24 "dovoz z mezideponie pro zásyp jam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</si>
  <si>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</si>
  <si>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</si>
  <si>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-478507565</t>
  </si>
  <si>
    <t>87*0,35*0,2 "objem kabelového lože</t>
  </si>
  <si>
    <t>2*0,8*0,8*1 "patky pro stožáry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</si>
  <si>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</si>
  <si>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</si>
  <si>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527174392</t>
  </si>
  <si>
    <t>7,37*15</t>
  </si>
  <si>
    <t>171201201</t>
  </si>
  <si>
    <t>Uložení sypaniny na skládky</t>
  </si>
  <si>
    <t>718675236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</si>
  <si>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</si>
  <si>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1397750565</t>
  </si>
  <si>
    <t>7,37*1,7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</si>
  <si>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</si>
  <si>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</si>
  <si>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</si>
  <si>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</si>
  <si>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</si>
  <si>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</si>
  <si>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</si>
  <si>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</si>
  <si>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</si>
  <si>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</si>
  <si>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</si>
  <si>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</si>
  <si>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</si>
  <si>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-1892006730</t>
  </si>
  <si>
    <t>012103000</t>
  </si>
  <si>
    <t>Geodetické práce před výstavbou</t>
  </si>
  <si>
    <t>1881020812</t>
  </si>
  <si>
    <t>Poznámka k položce:_x000D_
Vytyčení podzemních inženýrských sítí.</t>
  </si>
  <si>
    <t>012203000</t>
  </si>
  <si>
    <t>Geodetické práce při provádění stavby</t>
  </si>
  <si>
    <t>-1842092008</t>
  </si>
  <si>
    <t>Poznámka k položce:_x000D_
Vytyčení stavebních objektů.</t>
  </si>
  <si>
    <t>012403000</t>
  </si>
  <si>
    <t>Kartografické práce</t>
  </si>
  <si>
    <t>-196680741</t>
  </si>
  <si>
    <t>Poznámka k položce:_x000D_
Geometrické zaměření skutečně provedené stavby.</t>
  </si>
  <si>
    <t>013254000</t>
  </si>
  <si>
    <t>Dokumentace skutečného provedení stavby</t>
  </si>
  <si>
    <t>2075401578</t>
  </si>
  <si>
    <t>VRN3</t>
  </si>
  <si>
    <t>Zařízení staveniště</t>
  </si>
  <si>
    <t>030001000</t>
  </si>
  <si>
    <t>-1615963123</t>
  </si>
  <si>
    <t>Poznámka k položce:_x000D_
Zajištění prostoru a vybudování zařízení staveniště včetně potřebných staveništních komunikací_x000D_
Oplocení stavby a staveniště mobilním oplocením s potřebnými přechodovými lávkami pro pěší_x000D_
Dopravně - inženýrské opatření - zřízení_x000D_
Dopravně - inženýrské opatření - údržba (pronájem)_x000D_
Dopravně - inženýrské opatření - odstranění</t>
  </si>
  <si>
    <t>034303000</t>
  </si>
  <si>
    <t>Dopravní značení na staveništi</t>
  </si>
  <si>
    <t>1920672351</t>
  </si>
  <si>
    <t>"dočasné značení po dobu výstavby"1</t>
  </si>
  <si>
    <t>VRN4</t>
  </si>
  <si>
    <t>Inženýrská činnost</t>
  </si>
  <si>
    <t>041403000</t>
  </si>
  <si>
    <t>Koordinátor BOZP na staveništi</t>
  </si>
  <si>
    <t>soub</t>
  </si>
  <si>
    <t>1763880993</t>
  </si>
  <si>
    <t>043134000</t>
  </si>
  <si>
    <t>Zkoušky zatěžovací</t>
  </si>
  <si>
    <t>2055408464</t>
  </si>
  <si>
    <t>"únosnost pláně"9</t>
  </si>
  <si>
    <t>043194000</t>
  </si>
  <si>
    <t>Ostatní zkoušky</t>
  </si>
  <si>
    <t>-496474937</t>
  </si>
  <si>
    <t>Poznámka k položce:_x000D_
Zeminy na skládku - výluhy</t>
  </si>
  <si>
    <t>049002000</t>
  </si>
  <si>
    <t>Ostatní inženýrská činnost</t>
  </si>
  <si>
    <t>1650796817</t>
  </si>
  <si>
    <t>Poznámka k položce:_x000D_
Projednání DIO, zajištění DIR.</t>
  </si>
  <si>
    <t>VRN7</t>
  </si>
  <si>
    <t>Provozní vlivy</t>
  </si>
  <si>
    <t>079002000</t>
  </si>
  <si>
    <t>Ostatní provozní vlivy</t>
  </si>
  <si>
    <t>-1751172730</t>
  </si>
  <si>
    <t>VRN9</t>
  </si>
  <si>
    <t>Ostatní náklady</t>
  </si>
  <si>
    <t>091002000</t>
  </si>
  <si>
    <t>Ostatní náklady související s objektem</t>
  </si>
  <si>
    <t>1548542232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</si>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</sst>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top" wrapText="1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9" t="s">
        <v>14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4"/>
      <c r="AQ5" s="24"/>
      <c r="AR5" s="22"/>
      <c r="BE5" s="346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1" t="s">
        <v>17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4"/>
      <c r="AQ6" s="24"/>
      <c r="AR6" s="22"/>
      <c r="BE6" s="347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7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7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7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47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47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7"/>
      <c r="BS12" s="19" t="s">
        <v>6</v>
      </c>
    </row>
    <row r="13" spans="1:74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31</v>
      </c>
      <c r="AO13" s="24"/>
      <c r="AP13" s="24"/>
      <c r="AQ13" s="24"/>
      <c r="AR13" s="22"/>
      <c r="BE13" s="347"/>
      <c r="BS13" s="19" t="s">
        <v>6</v>
      </c>
    </row>
    <row r="14" spans="1:74" ht="12.75">
      <c r="B14" s="23"/>
      <c r="C14" s="24"/>
      <c r="D14" s="24"/>
      <c r="E14" s="352" t="s">
        <v>31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47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7"/>
      <c r="BS15" s="19" t="s">
        <v>4</v>
      </c>
    </row>
    <row r="16" spans="1:74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47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47"/>
      <c r="BS17" s="19" t="s">
        <v>35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7"/>
      <c r="BS18" s="19" t="s">
        <v>6</v>
      </c>
    </row>
    <row r="19" spans="1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7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47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7"/>
    </row>
    <row r="22" spans="1:71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7"/>
    </row>
    <row r="23" spans="1:71" s="1" customFormat="1" ht="47.25" customHeight="1">
      <c r="B23" s="23"/>
      <c r="C23" s="24"/>
      <c r="D23" s="24"/>
      <c r="E23" s="354" t="s">
        <v>39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24"/>
      <c r="AP23" s="24"/>
      <c r="AQ23" s="24"/>
      <c r="AR23" s="22"/>
      <c r="BE23" s="347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7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7"/>
    </row>
    <row r="26" spans="1:71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5">
        <f>ROUND(AG54,2)</f>
        <v>0</v>
      </c>
      <c r="AL26" s="356"/>
      <c r="AM26" s="356"/>
      <c r="AN26" s="356"/>
      <c r="AO26" s="356"/>
      <c r="AP26" s="38"/>
      <c r="AQ26" s="38"/>
      <c r="AR26" s="41"/>
      <c r="BE26" s="347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7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7" t="s">
        <v>41</v>
      </c>
      <c r="M28" s="357"/>
      <c r="N28" s="357"/>
      <c r="O28" s="357"/>
      <c r="P28" s="357"/>
      <c r="Q28" s="38"/>
      <c r="R28" s="38"/>
      <c r="S28" s="38"/>
      <c r="T28" s="38"/>
      <c r="U28" s="38"/>
      <c r="V28" s="38"/>
      <c r="W28" s="357" t="s">
        <v>42</v>
      </c>
      <c r="X28" s="357"/>
      <c r="Y28" s="357"/>
      <c r="Z28" s="357"/>
      <c r="AA28" s="357"/>
      <c r="AB28" s="357"/>
      <c r="AC28" s="357"/>
      <c r="AD28" s="357"/>
      <c r="AE28" s="357"/>
      <c r="AF28" s="38"/>
      <c r="AG28" s="38"/>
      <c r="AH28" s="38"/>
      <c r="AI28" s="38"/>
      <c r="AJ28" s="38"/>
      <c r="AK28" s="357" t="s">
        <v>43</v>
      </c>
      <c r="AL28" s="357"/>
      <c r="AM28" s="357"/>
      <c r="AN28" s="357"/>
      <c r="AO28" s="357"/>
      <c r="AP28" s="38"/>
      <c r="AQ28" s="38"/>
      <c r="AR28" s="41"/>
      <c r="BE28" s="347"/>
    </row>
    <row r="29" spans="1:71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60">
        <v>0.21</v>
      </c>
      <c r="M29" s="359"/>
      <c r="N29" s="359"/>
      <c r="O29" s="359"/>
      <c r="P29" s="359"/>
      <c r="Q29" s="43"/>
      <c r="R29" s="43"/>
      <c r="S29" s="43"/>
      <c r="T29" s="43"/>
      <c r="U29" s="43"/>
      <c r="V29" s="43"/>
      <c r="W29" s="358">
        <f>ROUND(AZ54, 2)</f>
        <v>0</v>
      </c>
      <c r="X29" s="359"/>
      <c r="Y29" s="359"/>
      <c r="Z29" s="359"/>
      <c r="AA29" s="359"/>
      <c r="AB29" s="359"/>
      <c r="AC29" s="359"/>
      <c r="AD29" s="359"/>
      <c r="AE29" s="359"/>
      <c r="AF29" s="43"/>
      <c r="AG29" s="43"/>
      <c r="AH29" s="43"/>
      <c r="AI29" s="43"/>
      <c r="AJ29" s="43"/>
      <c r="AK29" s="358">
        <f>ROUND(AV54, 2)</f>
        <v>0</v>
      </c>
      <c r="AL29" s="359"/>
      <c r="AM29" s="359"/>
      <c r="AN29" s="359"/>
      <c r="AO29" s="359"/>
      <c r="AP29" s="43"/>
      <c r="AQ29" s="43"/>
      <c r="AR29" s="44"/>
      <c r="BE29" s="348"/>
    </row>
    <row r="30" spans="1:71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60">
        <v>0.15</v>
      </c>
      <c r="M30" s="359"/>
      <c r="N30" s="359"/>
      <c r="O30" s="359"/>
      <c r="P30" s="359"/>
      <c r="Q30" s="43"/>
      <c r="R30" s="43"/>
      <c r="S30" s="43"/>
      <c r="T30" s="43"/>
      <c r="U30" s="43"/>
      <c r="V30" s="43"/>
      <c r="W30" s="358">
        <f>ROUND(BA54, 2)</f>
        <v>0</v>
      </c>
      <c r="X30" s="359"/>
      <c r="Y30" s="359"/>
      <c r="Z30" s="359"/>
      <c r="AA30" s="359"/>
      <c r="AB30" s="359"/>
      <c r="AC30" s="359"/>
      <c r="AD30" s="359"/>
      <c r="AE30" s="359"/>
      <c r="AF30" s="43"/>
      <c r="AG30" s="43"/>
      <c r="AH30" s="43"/>
      <c r="AI30" s="43"/>
      <c r="AJ30" s="43"/>
      <c r="AK30" s="358">
        <f>ROUND(AW54, 2)</f>
        <v>0</v>
      </c>
      <c r="AL30" s="359"/>
      <c r="AM30" s="359"/>
      <c r="AN30" s="359"/>
      <c r="AO30" s="359"/>
      <c r="AP30" s="43"/>
      <c r="AQ30" s="43"/>
      <c r="AR30" s="44"/>
      <c r="BE30" s="348"/>
    </row>
    <row r="31" spans="1:71" s="3" customFormat="1" ht="14.45" hidden="1" customHeight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60">
        <v>0.21</v>
      </c>
      <c r="M31" s="359"/>
      <c r="N31" s="359"/>
      <c r="O31" s="359"/>
      <c r="P31" s="359"/>
      <c r="Q31" s="43"/>
      <c r="R31" s="43"/>
      <c r="S31" s="43"/>
      <c r="T31" s="43"/>
      <c r="U31" s="43"/>
      <c r="V31" s="43"/>
      <c r="W31" s="358">
        <f>ROUND(BB54, 2)</f>
        <v>0</v>
      </c>
      <c r="X31" s="359"/>
      <c r="Y31" s="359"/>
      <c r="Z31" s="359"/>
      <c r="AA31" s="359"/>
      <c r="AB31" s="359"/>
      <c r="AC31" s="359"/>
      <c r="AD31" s="359"/>
      <c r="AE31" s="359"/>
      <c r="AF31" s="43"/>
      <c r="AG31" s="43"/>
      <c r="AH31" s="43"/>
      <c r="AI31" s="43"/>
      <c r="AJ31" s="43"/>
      <c r="AK31" s="358">
        <v>0</v>
      </c>
      <c r="AL31" s="359"/>
      <c r="AM31" s="359"/>
      <c r="AN31" s="359"/>
      <c r="AO31" s="359"/>
      <c r="AP31" s="43"/>
      <c r="AQ31" s="43"/>
      <c r="AR31" s="44"/>
      <c r="BE31" s="348"/>
    </row>
    <row r="32" spans="1:71" s="3" customFormat="1" ht="14.45" hidden="1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60">
        <v>0.15</v>
      </c>
      <c r="M32" s="359"/>
      <c r="N32" s="359"/>
      <c r="O32" s="359"/>
      <c r="P32" s="359"/>
      <c r="Q32" s="43"/>
      <c r="R32" s="43"/>
      <c r="S32" s="43"/>
      <c r="T32" s="43"/>
      <c r="U32" s="43"/>
      <c r="V32" s="43"/>
      <c r="W32" s="358">
        <f>ROUND(BC54, 2)</f>
        <v>0</v>
      </c>
      <c r="X32" s="359"/>
      <c r="Y32" s="359"/>
      <c r="Z32" s="359"/>
      <c r="AA32" s="359"/>
      <c r="AB32" s="359"/>
      <c r="AC32" s="359"/>
      <c r="AD32" s="359"/>
      <c r="AE32" s="359"/>
      <c r="AF32" s="43"/>
      <c r="AG32" s="43"/>
      <c r="AH32" s="43"/>
      <c r="AI32" s="43"/>
      <c r="AJ32" s="43"/>
      <c r="AK32" s="358">
        <v>0</v>
      </c>
      <c r="AL32" s="359"/>
      <c r="AM32" s="359"/>
      <c r="AN32" s="359"/>
      <c r="AO32" s="359"/>
      <c r="AP32" s="43"/>
      <c r="AQ32" s="43"/>
      <c r="AR32" s="44"/>
      <c r="BE32" s="348"/>
    </row>
    <row r="33" spans="1:57" s="3" customFormat="1" ht="14.45" hidden="1" customHeight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60">
        <v>0</v>
      </c>
      <c r="M33" s="359"/>
      <c r="N33" s="359"/>
      <c r="O33" s="359"/>
      <c r="P33" s="359"/>
      <c r="Q33" s="43"/>
      <c r="R33" s="43"/>
      <c r="S33" s="43"/>
      <c r="T33" s="43"/>
      <c r="U33" s="43"/>
      <c r="V33" s="43"/>
      <c r="W33" s="358">
        <f>ROUND(BD54, 2)</f>
        <v>0</v>
      </c>
      <c r="X33" s="359"/>
      <c r="Y33" s="359"/>
      <c r="Z33" s="359"/>
      <c r="AA33" s="359"/>
      <c r="AB33" s="359"/>
      <c r="AC33" s="359"/>
      <c r="AD33" s="359"/>
      <c r="AE33" s="359"/>
      <c r="AF33" s="43"/>
      <c r="AG33" s="43"/>
      <c r="AH33" s="43"/>
      <c r="AI33" s="43"/>
      <c r="AJ33" s="43"/>
      <c r="AK33" s="358">
        <v>0</v>
      </c>
      <c r="AL33" s="359"/>
      <c r="AM33" s="359"/>
      <c r="AN33" s="359"/>
      <c r="AO33" s="35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61" t="s">
        <v>52</v>
      </c>
      <c r="Y35" s="362"/>
      <c r="Z35" s="362"/>
      <c r="AA35" s="362"/>
      <c r="AB35" s="362"/>
      <c r="AC35" s="47"/>
      <c r="AD35" s="47"/>
      <c r="AE35" s="47"/>
      <c r="AF35" s="47"/>
      <c r="AG35" s="47"/>
      <c r="AH35" s="47"/>
      <c r="AI35" s="47"/>
      <c r="AJ35" s="47"/>
      <c r="AK35" s="363">
        <f>SUM(AK26:AK33)</f>
        <v>0</v>
      </c>
      <c r="AL35" s="362"/>
      <c r="AM35" s="362"/>
      <c r="AN35" s="362"/>
      <c r="AO35" s="36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25/2019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5" t="str">
        <f>K6</f>
        <v>BESIP 2970298 Pod Školou – Nepomucká_2970299 Pod Školou – Slávy Horníka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Praha 5 – Košíře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7" t="str">
        <f>IF(AN8= "","",AN8)</f>
        <v>16. 5. 2019</v>
      </c>
      <c r="AN47" s="36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Technická správa komunikací hl. m. Prahy, a.s.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68" t="str">
        <f>IF(E17="","",E17)</f>
        <v>LABRON s.r.o.</v>
      </c>
      <c r="AN49" s="369"/>
      <c r="AO49" s="369"/>
      <c r="AP49" s="369"/>
      <c r="AQ49" s="38"/>
      <c r="AR49" s="41"/>
      <c r="AS49" s="370" t="s">
        <v>54</v>
      </c>
      <c r="AT49" s="37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68" t="str">
        <f>IF(E20="","",E20)</f>
        <v xml:space="preserve"> </v>
      </c>
      <c r="AN50" s="369"/>
      <c r="AO50" s="369"/>
      <c r="AP50" s="369"/>
      <c r="AQ50" s="38"/>
      <c r="AR50" s="41"/>
      <c r="AS50" s="372"/>
      <c r="AT50" s="37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4"/>
      <c r="AT51" s="37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76" t="s">
        <v>55</v>
      </c>
      <c r="D52" s="377"/>
      <c r="E52" s="377"/>
      <c r="F52" s="377"/>
      <c r="G52" s="377"/>
      <c r="H52" s="68"/>
      <c r="I52" s="378" t="s">
        <v>56</v>
      </c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9" t="s">
        <v>57</v>
      </c>
      <c r="AH52" s="377"/>
      <c r="AI52" s="377"/>
      <c r="AJ52" s="377"/>
      <c r="AK52" s="377"/>
      <c r="AL52" s="377"/>
      <c r="AM52" s="377"/>
      <c r="AN52" s="378" t="s">
        <v>58</v>
      </c>
      <c r="AO52" s="377"/>
      <c r="AP52" s="377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3">
        <f>ROUND(SUM(AG55:AG57),2)</f>
        <v>0</v>
      </c>
      <c r="AH54" s="383"/>
      <c r="AI54" s="383"/>
      <c r="AJ54" s="383"/>
      <c r="AK54" s="383"/>
      <c r="AL54" s="383"/>
      <c r="AM54" s="383"/>
      <c r="AN54" s="384">
        <f>SUM(AG54,AT54)</f>
        <v>0</v>
      </c>
      <c r="AO54" s="384"/>
      <c r="AP54" s="384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1" s="7" customFormat="1" ht="16.5" customHeight="1">
      <c r="A55" s="88" t="s">
        <v>78</v>
      </c>
      <c r="B55" s="89"/>
      <c r="C55" s="90"/>
      <c r="D55" s="382" t="s">
        <v>79</v>
      </c>
      <c r="E55" s="382"/>
      <c r="F55" s="382"/>
      <c r="G55" s="382"/>
      <c r="H55" s="382"/>
      <c r="I55" s="91"/>
      <c r="J55" s="382" t="s">
        <v>80</v>
      </c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0">
        <f>'SO 100 - STAVEBNÍ ÚPRAVY ...'!J30</f>
        <v>0</v>
      </c>
      <c r="AH55" s="381"/>
      <c r="AI55" s="381"/>
      <c r="AJ55" s="381"/>
      <c r="AK55" s="381"/>
      <c r="AL55" s="381"/>
      <c r="AM55" s="381"/>
      <c r="AN55" s="380">
        <f>SUM(AG55,AT55)</f>
        <v>0</v>
      </c>
      <c r="AO55" s="381"/>
      <c r="AP55" s="381"/>
      <c r="AQ55" s="92" t="s">
        <v>81</v>
      </c>
      <c r="AR55" s="93"/>
      <c r="AS55" s="94">
        <v>0</v>
      </c>
      <c r="AT55" s="95">
        <f>ROUND(SUM(AV55:AW55),2)</f>
        <v>0</v>
      </c>
      <c r="AU55" s="96">
        <f>'SO 100 - STAVEBNÍ ÚPRAVY ...'!P88</f>
        <v>0</v>
      </c>
      <c r="AV55" s="95">
        <f>'SO 100 - STAVEBNÍ ÚPRAVY ...'!J33</f>
        <v>0</v>
      </c>
      <c r="AW55" s="95">
        <f>'SO 100 - STAVEBNÍ ÚPRAVY ...'!J34</f>
        <v>0</v>
      </c>
      <c r="AX55" s="95">
        <f>'SO 100 - STAVEBNÍ ÚPRAVY ...'!J35</f>
        <v>0</v>
      </c>
      <c r="AY55" s="95">
        <f>'SO 100 - STAVEBNÍ ÚPRAVY ...'!J36</f>
        <v>0</v>
      </c>
      <c r="AZ55" s="95">
        <f>'SO 100 - STAVEBNÍ ÚPRAVY ...'!F33</f>
        <v>0</v>
      </c>
      <c r="BA55" s="95">
        <f>'SO 100 - STAVEBNÍ ÚPRAVY ...'!F34</f>
        <v>0</v>
      </c>
      <c r="BB55" s="95">
        <f>'SO 100 - STAVEBNÍ ÚPRAVY ...'!F35</f>
        <v>0</v>
      </c>
      <c r="BC55" s="95">
        <f>'SO 100 - STAVEBNÍ ÚPRAVY ...'!F36</f>
        <v>0</v>
      </c>
      <c r="BD55" s="97">
        <f>'SO 100 - STAVEBNÍ ÚPRAVY 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19</v>
      </c>
      <c r="CM55" s="98" t="s">
        <v>84</v>
      </c>
    </row>
    <row r="56" spans="1:91" s="7" customFormat="1" ht="16.5" customHeight="1">
      <c r="A56" s="88" t="s">
        <v>78</v>
      </c>
      <c r="B56" s="89"/>
      <c r="C56" s="90"/>
      <c r="D56" s="382" t="s">
        <v>85</v>
      </c>
      <c r="E56" s="382"/>
      <c r="F56" s="382"/>
      <c r="G56" s="382"/>
      <c r="H56" s="382"/>
      <c r="I56" s="91"/>
      <c r="J56" s="382" t="s">
        <v>86</v>
      </c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0">
        <f>'SO 200 - PŘISVĚTLENÍ PŘEC...'!J30</f>
        <v>0</v>
      </c>
      <c r="AH56" s="381"/>
      <c r="AI56" s="381"/>
      <c r="AJ56" s="381"/>
      <c r="AK56" s="381"/>
      <c r="AL56" s="381"/>
      <c r="AM56" s="381"/>
      <c r="AN56" s="380">
        <f>SUM(AG56,AT56)</f>
        <v>0</v>
      </c>
      <c r="AO56" s="381"/>
      <c r="AP56" s="381"/>
      <c r="AQ56" s="92" t="s">
        <v>81</v>
      </c>
      <c r="AR56" s="93"/>
      <c r="AS56" s="94">
        <v>0</v>
      </c>
      <c r="AT56" s="95">
        <f>ROUND(SUM(AV56:AW56),2)</f>
        <v>0</v>
      </c>
      <c r="AU56" s="96">
        <f>'SO 200 - PŘISVĚTLENÍ PŘEC...'!P82</f>
        <v>0</v>
      </c>
      <c r="AV56" s="95">
        <f>'SO 200 - PŘISVĚTLENÍ PŘEC...'!J33</f>
        <v>0</v>
      </c>
      <c r="AW56" s="95">
        <f>'SO 200 - PŘISVĚTLENÍ PŘEC...'!J34</f>
        <v>0</v>
      </c>
      <c r="AX56" s="95">
        <f>'SO 200 - PŘISVĚTLENÍ PŘEC...'!J35</f>
        <v>0</v>
      </c>
      <c r="AY56" s="95">
        <f>'SO 200 - PŘISVĚTLENÍ PŘEC...'!J36</f>
        <v>0</v>
      </c>
      <c r="AZ56" s="95">
        <f>'SO 200 - PŘISVĚTLENÍ PŘEC...'!F33</f>
        <v>0</v>
      </c>
      <c r="BA56" s="95">
        <f>'SO 200 - PŘISVĚTLENÍ PŘEC...'!F34</f>
        <v>0</v>
      </c>
      <c r="BB56" s="95">
        <f>'SO 200 - PŘISVĚTLENÍ PŘEC...'!F35</f>
        <v>0</v>
      </c>
      <c r="BC56" s="95">
        <f>'SO 200 - PŘISVĚTLENÍ PŘEC...'!F36</f>
        <v>0</v>
      </c>
      <c r="BD56" s="97">
        <f>'SO 200 - PŘISVĚTLENÍ PŘEC...'!F37</f>
        <v>0</v>
      </c>
      <c r="BT56" s="98" t="s">
        <v>82</v>
      </c>
      <c r="BV56" s="98" t="s">
        <v>76</v>
      </c>
      <c r="BW56" s="98" t="s">
        <v>87</v>
      </c>
      <c r="BX56" s="98" t="s">
        <v>5</v>
      </c>
      <c r="CL56" s="98" t="s">
        <v>19</v>
      </c>
      <c r="CM56" s="98" t="s">
        <v>84</v>
      </c>
    </row>
    <row r="57" spans="1:91" s="7" customFormat="1" ht="16.5" customHeight="1">
      <c r="A57" s="88" t="s">
        <v>78</v>
      </c>
      <c r="B57" s="89"/>
      <c r="C57" s="90"/>
      <c r="D57" s="382" t="s">
        <v>88</v>
      </c>
      <c r="E57" s="382"/>
      <c r="F57" s="382"/>
      <c r="G57" s="382"/>
      <c r="H57" s="382"/>
      <c r="I57" s="91"/>
      <c r="J57" s="382" t="s">
        <v>89</v>
      </c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0">
        <f>'VON - VEDLEJŠÍ A OSTATNÍ ...'!J30</f>
        <v>0</v>
      </c>
      <c r="AH57" s="381"/>
      <c r="AI57" s="381"/>
      <c r="AJ57" s="381"/>
      <c r="AK57" s="381"/>
      <c r="AL57" s="381"/>
      <c r="AM57" s="381"/>
      <c r="AN57" s="380">
        <f>SUM(AG57,AT57)</f>
        <v>0</v>
      </c>
      <c r="AO57" s="381"/>
      <c r="AP57" s="381"/>
      <c r="AQ57" s="92" t="s">
        <v>81</v>
      </c>
      <c r="AR57" s="93"/>
      <c r="AS57" s="99">
        <v>0</v>
      </c>
      <c r="AT57" s="100">
        <f>ROUND(SUM(AV57:AW57),2)</f>
        <v>0</v>
      </c>
      <c r="AU57" s="101">
        <f>'VON - VEDLEJŠÍ A OSTATNÍ ...'!P85</f>
        <v>0</v>
      </c>
      <c r="AV57" s="100">
        <f>'VON - VEDLEJŠÍ A OSTATNÍ ...'!J33</f>
        <v>0</v>
      </c>
      <c r="AW57" s="100">
        <f>'VON - VEDLEJŠÍ A OSTATNÍ ...'!J34</f>
        <v>0</v>
      </c>
      <c r="AX57" s="100">
        <f>'VON - VEDLEJŠÍ A OSTATNÍ ...'!J35</f>
        <v>0</v>
      </c>
      <c r="AY57" s="100">
        <f>'VON - VEDLEJŠÍ A OSTATNÍ ...'!J36</f>
        <v>0</v>
      </c>
      <c r="AZ57" s="100">
        <f>'VON - VEDLEJŠÍ A OSTATNÍ ...'!F33</f>
        <v>0</v>
      </c>
      <c r="BA57" s="100">
        <f>'VON - VEDLEJŠÍ A OSTATNÍ ...'!F34</f>
        <v>0</v>
      </c>
      <c r="BB57" s="100">
        <f>'VON - VEDLEJŠÍ A OSTATNÍ ...'!F35</f>
        <v>0</v>
      </c>
      <c r="BC57" s="100">
        <f>'VON - VEDLEJŠÍ A OSTATNÍ ...'!F36</f>
        <v>0</v>
      </c>
      <c r="BD57" s="102">
        <f>'VON - VEDLEJŠÍ A OSTATNÍ ...'!F37</f>
        <v>0</v>
      </c>
      <c r="BT57" s="98" t="s">
        <v>82</v>
      </c>
      <c r="BV57" s="98" t="s">
        <v>76</v>
      </c>
      <c r="BW57" s="98" t="s">
        <v>90</v>
      </c>
      <c r="BX57" s="98" t="s">
        <v>5</v>
      </c>
      <c r="CL57" s="98" t="s">
        <v>19</v>
      </c>
      <c r="CM57" s="98" t="s">
        <v>84</v>
      </c>
    </row>
    <row r="58" spans="1:91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91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TzshvbuMIaukeNkQKmhhxHqI9zzNzKF9U8mv1+d2GTmI5n+4ubOPAdzODTp7nWx7MZh3xSPW0dSfaNfF1ccZPA==" saltValue="Fjh9DjXoBscobGBh2gVxqSEh6+78erg5E/Rm9bA0dtUGdIQTw2ic+Ow/o1R+0wvfYXqATWHxlHFhM0ETq0uaT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00 - STAVEBNÍ ÚPRAVY ...'!C2" display="/"/>
    <hyperlink ref="A56" location="'SO 200 - PŘISVĚTLENÍ PŘEC...'!C2" display="/"/>
    <hyperlink ref="A57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5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84</v>
      </c>
    </row>
    <row r="4" spans="1:46" s="1" customFormat="1" ht="24.95" customHeight="1">
      <c r="B4" s="22"/>
      <c r="D4" s="107" t="s">
        <v>91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23.25" customHeight="1">
      <c r="B7" s="22"/>
      <c r="E7" s="386" t="str">
        <f>'Rekapitulace stavby'!K6</f>
        <v>BESIP 2970298 Pod Školou – Nepomucká_2970299 Pod Školou – Slávy Horníka</v>
      </c>
      <c r="F7" s="387"/>
      <c r="G7" s="387"/>
      <c r="H7" s="387"/>
      <c r="I7" s="103"/>
      <c r="L7" s="22"/>
    </row>
    <row r="8" spans="1:46" s="2" customFormat="1" ht="12" customHeight="1">
      <c r="A8" s="36"/>
      <c r="B8" s="41"/>
      <c r="C8" s="36"/>
      <c r="D8" s="109" t="s">
        <v>92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8" t="s">
        <v>93</v>
      </c>
      <c r="F9" s="389"/>
      <c r="G9" s="389"/>
      <c r="H9" s="389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22</v>
      </c>
      <c r="G12" s="36"/>
      <c r="H12" s="36"/>
      <c r="I12" s="113" t="s">
        <v>23</v>
      </c>
      <c r="J12" s="114" t="str">
        <f>'Rekapitulace stavby'!AN8</f>
        <v>16. 5. 2019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">
        <v>27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19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26</v>
      </c>
      <c r="J20" s="112" t="s">
        <v>33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34</v>
      </c>
      <c r="F21" s="36"/>
      <c r="G21" s="36"/>
      <c r="H21" s="36"/>
      <c r="I21" s="113" t="s">
        <v>29</v>
      </c>
      <c r="J21" s="112" t="s">
        <v>19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36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38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5"/>
      <c r="B27" s="116"/>
      <c r="C27" s="115"/>
      <c r="D27" s="115"/>
      <c r="E27" s="392" t="s">
        <v>39</v>
      </c>
      <c r="F27" s="392"/>
      <c r="G27" s="392"/>
      <c r="H27" s="392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40</v>
      </c>
      <c r="E30" s="36"/>
      <c r="F30" s="36"/>
      <c r="G30" s="36"/>
      <c r="H30" s="36"/>
      <c r="I30" s="110"/>
      <c r="J30" s="122">
        <f>ROUND(J88,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42</v>
      </c>
      <c r="G32" s="36"/>
      <c r="H32" s="36"/>
      <c r="I32" s="124" t="s">
        <v>41</v>
      </c>
      <c r="J32" s="123" t="s">
        <v>43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44</v>
      </c>
      <c r="E33" s="109" t="s">
        <v>45</v>
      </c>
      <c r="F33" s="126">
        <f>ROUND((SUM(BE88:BE657)),  2)</f>
        <v>0</v>
      </c>
      <c r="G33" s="36"/>
      <c r="H33" s="36"/>
      <c r="I33" s="127">
        <v>0.21</v>
      </c>
      <c r="J33" s="126">
        <f>ROUND(((SUM(BE88:BE657))*I33),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46</v>
      </c>
      <c r="F34" s="126">
        <f>ROUND((SUM(BF88:BF657)),  2)</f>
        <v>0</v>
      </c>
      <c r="G34" s="36"/>
      <c r="H34" s="36"/>
      <c r="I34" s="127">
        <v>0.15</v>
      </c>
      <c r="J34" s="126">
        <f>ROUND(((SUM(BF88:BF657))*I34),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47</v>
      </c>
      <c r="F35" s="126">
        <f>ROUND((SUM(BG88:BG657)),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48</v>
      </c>
      <c r="F36" s="126">
        <f>ROUND((SUM(BH88:BH657)),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49</v>
      </c>
      <c r="F37" s="126">
        <f>ROUND((SUM(BI88:BI657)),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50</v>
      </c>
      <c r="E39" s="130"/>
      <c r="F39" s="130"/>
      <c r="G39" s="131" t="s">
        <v>51</v>
      </c>
      <c r="H39" s="132" t="s">
        <v>52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93" t="str">
        <f>E7</f>
        <v>BESIP 2970298 Pod Školou – Nepomucká_2970299 Pod Školou – Slávy Horníka</v>
      </c>
      <c r="F48" s="394"/>
      <c r="G48" s="394"/>
      <c r="H48" s="394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5" t="str">
        <f>E9</f>
        <v>SO 100 - STAVEBNÍ ÚPRAVY PŘECHODŮ</v>
      </c>
      <c r="F50" s="395"/>
      <c r="G50" s="395"/>
      <c r="H50" s="395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5 – Košíře</v>
      </c>
      <c r="G52" s="38"/>
      <c r="H52" s="38"/>
      <c r="I52" s="113" t="s">
        <v>23</v>
      </c>
      <c r="J52" s="61" t="str">
        <f>IF(J12="","",J12)</f>
        <v>16. 5. 2019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Technická správa komunikací hl. m. Prahy, a.s.</v>
      </c>
      <c r="G54" s="38"/>
      <c r="H54" s="38"/>
      <c r="I54" s="113" t="s">
        <v>32</v>
      </c>
      <c r="J54" s="34" t="str">
        <f>E21</f>
        <v>LABRON s.r.o.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36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95</v>
      </c>
      <c r="D57" s="143"/>
      <c r="E57" s="143"/>
      <c r="F57" s="143"/>
      <c r="G57" s="143"/>
      <c r="H57" s="143"/>
      <c r="I57" s="144"/>
      <c r="J57" s="145" t="s">
        <v>96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72</v>
      </c>
      <c r="D59" s="38"/>
      <c r="E59" s="38"/>
      <c r="F59" s="38"/>
      <c r="G59" s="38"/>
      <c r="H59" s="38"/>
      <c r="I59" s="110"/>
      <c r="J59" s="79">
        <f>J88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97</v>
      </c>
    </row>
    <row r="60" spans="1:47" s="9" customFormat="1" ht="24.95" customHeight="1">
      <c r="B60" s="147"/>
      <c r="C60" s="148"/>
      <c r="D60" s="149" t="s">
        <v>98</v>
      </c>
      <c r="E60" s="150"/>
      <c r="F60" s="150"/>
      <c r="G60" s="150"/>
      <c r="H60" s="150"/>
      <c r="I60" s="151"/>
      <c r="J60" s="152">
        <f>J89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99</v>
      </c>
      <c r="E61" s="157"/>
      <c r="F61" s="157"/>
      <c r="G61" s="157"/>
      <c r="H61" s="157"/>
      <c r="I61" s="158"/>
      <c r="J61" s="159">
        <f>J90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100</v>
      </c>
      <c r="E62" s="157"/>
      <c r="F62" s="157"/>
      <c r="G62" s="157"/>
      <c r="H62" s="157"/>
      <c r="I62" s="158"/>
      <c r="J62" s="159">
        <f>J281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101</v>
      </c>
      <c r="E63" s="157"/>
      <c r="F63" s="157"/>
      <c r="G63" s="157"/>
      <c r="H63" s="157"/>
      <c r="I63" s="158"/>
      <c r="J63" s="159">
        <f>J295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102</v>
      </c>
      <c r="E64" s="157"/>
      <c r="F64" s="157"/>
      <c r="G64" s="157"/>
      <c r="H64" s="157"/>
      <c r="I64" s="158"/>
      <c r="J64" s="159">
        <f>J302</f>
        <v>0</v>
      </c>
      <c r="K64" s="155"/>
      <c r="L64" s="160"/>
    </row>
    <row r="65" spans="1:31" s="10" customFormat="1" ht="19.899999999999999" customHeight="1">
      <c r="B65" s="154"/>
      <c r="C65" s="155"/>
      <c r="D65" s="156" t="s">
        <v>103</v>
      </c>
      <c r="E65" s="157"/>
      <c r="F65" s="157"/>
      <c r="G65" s="157"/>
      <c r="H65" s="157"/>
      <c r="I65" s="158"/>
      <c r="J65" s="159">
        <f>J426</f>
        <v>0</v>
      </c>
      <c r="K65" s="155"/>
      <c r="L65" s="160"/>
    </row>
    <row r="66" spans="1:31" s="10" customFormat="1" ht="19.899999999999999" customHeight="1">
      <c r="B66" s="154"/>
      <c r="C66" s="155"/>
      <c r="D66" s="156" t="s">
        <v>104</v>
      </c>
      <c r="E66" s="157"/>
      <c r="F66" s="157"/>
      <c r="G66" s="157"/>
      <c r="H66" s="157"/>
      <c r="I66" s="158"/>
      <c r="J66" s="159">
        <f>J449</f>
        <v>0</v>
      </c>
      <c r="K66" s="155"/>
      <c r="L66" s="160"/>
    </row>
    <row r="67" spans="1:31" s="10" customFormat="1" ht="19.899999999999999" customHeight="1">
      <c r="B67" s="154"/>
      <c r="C67" s="155"/>
      <c r="D67" s="156" t="s">
        <v>105</v>
      </c>
      <c r="E67" s="157"/>
      <c r="F67" s="157"/>
      <c r="G67" s="157"/>
      <c r="H67" s="157"/>
      <c r="I67" s="158"/>
      <c r="J67" s="159">
        <f>J636</f>
        <v>0</v>
      </c>
      <c r="K67" s="155"/>
      <c r="L67" s="160"/>
    </row>
    <row r="68" spans="1:31" s="10" customFormat="1" ht="19.899999999999999" customHeight="1">
      <c r="B68" s="154"/>
      <c r="C68" s="155"/>
      <c r="D68" s="156" t="s">
        <v>106</v>
      </c>
      <c r="E68" s="157"/>
      <c r="F68" s="157"/>
      <c r="G68" s="157"/>
      <c r="H68" s="157"/>
      <c r="I68" s="158"/>
      <c r="J68" s="159">
        <f>J656</f>
        <v>0</v>
      </c>
      <c r="K68" s="155"/>
      <c r="L68" s="160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138"/>
      <c r="J70" s="50"/>
      <c r="K70" s="50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141"/>
      <c r="J74" s="52"/>
      <c r="K74" s="52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107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3.25" customHeight="1">
      <c r="A78" s="36"/>
      <c r="B78" s="37"/>
      <c r="C78" s="38"/>
      <c r="D78" s="38"/>
      <c r="E78" s="393" t="str">
        <f>E7</f>
        <v>BESIP 2970298 Pod Školou – Nepomucká_2970299 Pod Školou – Slávy Horníka</v>
      </c>
      <c r="F78" s="394"/>
      <c r="G78" s="394"/>
      <c r="H78" s="394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92</v>
      </c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5" t="str">
        <f>E9</f>
        <v>SO 100 - STAVEBNÍ ÚPRAVY PŘECHODŮ</v>
      </c>
      <c r="F80" s="395"/>
      <c r="G80" s="395"/>
      <c r="H80" s="395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21</v>
      </c>
      <c r="D82" s="38"/>
      <c r="E82" s="38"/>
      <c r="F82" s="29" t="str">
        <f>F12</f>
        <v>Praha 5 – Košíře</v>
      </c>
      <c r="G82" s="38"/>
      <c r="H82" s="38"/>
      <c r="I82" s="113" t="s">
        <v>23</v>
      </c>
      <c r="J82" s="61" t="str">
        <f>IF(J12="","",J12)</f>
        <v>16. 5. 2019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1" t="s">
        <v>25</v>
      </c>
      <c r="D84" s="38"/>
      <c r="E84" s="38"/>
      <c r="F84" s="29" t="str">
        <f>E15</f>
        <v>Technická správa komunikací hl. m. Prahy, a.s.</v>
      </c>
      <c r="G84" s="38"/>
      <c r="H84" s="38"/>
      <c r="I84" s="113" t="s">
        <v>32</v>
      </c>
      <c r="J84" s="34" t="str">
        <f>E21</f>
        <v>LABRON s.r.o.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113" t="s">
        <v>36</v>
      </c>
      <c r="J85" s="34" t="str">
        <f>E24</f>
        <v xml:space="preserve"> </v>
      </c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1" customFormat="1" ht="29.25" customHeight="1">
      <c r="A87" s="161"/>
      <c r="B87" s="162"/>
      <c r="C87" s="163" t="s">
        <v>108</v>
      </c>
      <c r="D87" s="164" t="s">
        <v>59</v>
      </c>
      <c r="E87" s="164" t="s">
        <v>55</v>
      </c>
      <c r="F87" s="164" t="s">
        <v>56</v>
      </c>
      <c r="G87" s="164" t="s">
        <v>109</v>
      </c>
      <c r="H87" s="164" t="s">
        <v>110</v>
      </c>
      <c r="I87" s="165" t="s">
        <v>111</v>
      </c>
      <c r="J87" s="164" t="s">
        <v>96</v>
      </c>
      <c r="K87" s="166" t="s">
        <v>112</v>
      </c>
      <c r="L87" s="167"/>
      <c r="M87" s="70" t="s">
        <v>19</v>
      </c>
      <c r="N87" s="71" t="s">
        <v>44</v>
      </c>
      <c r="O87" s="71" t="s">
        <v>113</v>
      </c>
      <c r="P87" s="71" t="s">
        <v>114</v>
      </c>
      <c r="Q87" s="71" t="s">
        <v>115</v>
      </c>
      <c r="R87" s="71" t="s">
        <v>116</v>
      </c>
      <c r="S87" s="71" t="s">
        <v>117</v>
      </c>
      <c r="T87" s="72" t="s">
        <v>118</v>
      </c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</row>
    <row r="88" spans="1:65" s="2" customFormat="1" ht="22.9" customHeight="1">
      <c r="A88" s="36"/>
      <c r="B88" s="37"/>
      <c r="C88" s="77" t="s">
        <v>119</v>
      </c>
      <c r="D88" s="38"/>
      <c r="E88" s="38"/>
      <c r="F88" s="38"/>
      <c r="G88" s="38"/>
      <c r="H88" s="38"/>
      <c r="I88" s="110"/>
      <c r="J88" s="168">
        <f>BK88</f>
        <v>0</v>
      </c>
      <c r="K88" s="38"/>
      <c r="L88" s="41"/>
      <c r="M88" s="73"/>
      <c r="N88" s="169"/>
      <c r="O88" s="74"/>
      <c r="P88" s="170">
        <f>P89</f>
        <v>0</v>
      </c>
      <c r="Q88" s="74"/>
      <c r="R88" s="170">
        <f>R89</f>
        <v>4027.9894433999998</v>
      </c>
      <c r="S88" s="74"/>
      <c r="T88" s="171">
        <f>T89</f>
        <v>2167.8444100000002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73</v>
      </c>
      <c r="AU88" s="19" t="s">
        <v>97</v>
      </c>
      <c r="BK88" s="172">
        <f>BK89</f>
        <v>0</v>
      </c>
    </row>
    <row r="89" spans="1:65" s="12" customFormat="1" ht="25.9" customHeight="1">
      <c r="B89" s="173"/>
      <c r="C89" s="174"/>
      <c r="D89" s="175" t="s">
        <v>73</v>
      </c>
      <c r="E89" s="176" t="s">
        <v>120</v>
      </c>
      <c r="F89" s="176" t="s">
        <v>121</v>
      </c>
      <c r="G89" s="174"/>
      <c r="H89" s="174"/>
      <c r="I89" s="177"/>
      <c r="J89" s="178">
        <f>BK89</f>
        <v>0</v>
      </c>
      <c r="K89" s="174"/>
      <c r="L89" s="179"/>
      <c r="M89" s="180"/>
      <c r="N89" s="181"/>
      <c r="O89" s="181"/>
      <c r="P89" s="182">
        <f>P90+P281+P295+P302+P426+P449+P636+P656</f>
        <v>0</v>
      </c>
      <c r="Q89" s="181"/>
      <c r="R89" s="182">
        <f>R90+R281+R295+R302+R426+R449+R636+R656</f>
        <v>4027.9894433999998</v>
      </c>
      <c r="S89" s="181"/>
      <c r="T89" s="183">
        <f>T90+T281+T295+T302+T426+T449+T636+T656</f>
        <v>2167.8444100000002</v>
      </c>
      <c r="AR89" s="184" t="s">
        <v>82</v>
      </c>
      <c r="AT89" s="185" t="s">
        <v>73</v>
      </c>
      <c r="AU89" s="185" t="s">
        <v>74</v>
      </c>
      <c r="AY89" s="184" t="s">
        <v>122</v>
      </c>
      <c r="BK89" s="186">
        <f>BK90+BK281+BK295+BK302+BK426+BK449+BK636+BK656</f>
        <v>0</v>
      </c>
    </row>
    <row r="90" spans="1:65" s="12" customFormat="1" ht="22.9" customHeight="1">
      <c r="B90" s="173"/>
      <c r="C90" s="174"/>
      <c r="D90" s="175" t="s">
        <v>73</v>
      </c>
      <c r="E90" s="187" t="s">
        <v>82</v>
      </c>
      <c r="F90" s="187" t="s">
        <v>123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SUM(P91:P280)</f>
        <v>0</v>
      </c>
      <c r="Q90" s="181"/>
      <c r="R90" s="182">
        <f>SUM(R91:R280)</f>
        <v>8.979100000000001E-2</v>
      </c>
      <c r="S90" s="181"/>
      <c r="T90" s="183">
        <f>SUM(T91:T280)</f>
        <v>2141.61391</v>
      </c>
      <c r="AR90" s="184" t="s">
        <v>82</v>
      </c>
      <c r="AT90" s="185" t="s">
        <v>73</v>
      </c>
      <c r="AU90" s="185" t="s">
        <v>82</v>
      </c>
      <c r="AY90" s="184" t="s">
        <v>122</v>
      </c>
      <c r="BK90" s="186">
        <f>SUM(BK91:BK280)</f>
        <v>0</v>
      </c>
    </row>
    <row r="91" spans="1:65" s="2" customFormat="1" ht="33" customHeight="1">
      <c r="A91" s="36"/>
      <c r="B91" s="37"/>
      <c r="C91" s="189" t="s">
        <v>82</v>
      </c>
      <c r="D91" s="189" t="s">
        <v>124</v>
      </c>
      <c r="E91" s="190" t="s">
        <v>125</v>
      </c>
      <c r="F91" s="191" t="s">
        <v>126</v>
      </c>
      <c r="G91" s="192" t="s">
        <v>127</v>
      </c>
      <c r="H91" s="193">
        <v>245</v>
      </c>
      <c r="I91" s="194"/>
      <c r="J91" s="195">
        <f>ROUND(I91*H91,2)</f>
        <v>0</v>
      </c>
      <c r="K91" s="191" t="s">
        <v>128</v>
      </c>
      <c r="L91" s="41"/>
      <c r="M91" s="196" t="s">
        <v>19</v>
      </c>
      <c r="N91" s="197" t="s">
        <v>45</v>
      </c>
      <c r="O91" s="6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129</v>
      </c>
      <c r="AT91" s="200" t="s">
        <v>124</v>
      </c>
      <c r="AU91" s="200" t="s">
        <v>84</v>
      </c>
      <c r="AY91" s="19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9" t="s">
        <v>82</v>
      </c>
      <c r="BK91" s="201">
        <f>ROUND(I91*H91,2)</f>
        <v>0</v>
      </c>
      <c r="BL91" s="19" t="s">
        <v>129</v>
      </c>
      <c r="BM91" s="200" t="s">
        <v>130</v>
      </c>
    </row>
    <row r="92" spans="1:65" s="2" customFormat="1" ht="263.25">
      <c r="A92" s="36"/>
      <c r="B92" s="37"/>
      <c r="C92" s="38"/>
      <c r="D92" s="202" t="s">
        <v>131</v>
      </c>
      <c r="E92" s="38"/>
      <c r="F92" s="203" t="s">
        <v>132</v>
      </c>
      <c r="G92" s="38"/>
      <c r="H92" s="38"/>
      <c r="I92" s="110"/>
      <c r="J92" s="38"/>
      <c r="K92" s="38"/>
      <c r="L92" s="41"/>
      <c r="M92" s="204"/>
      <c r="N92" s="205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131</v>
      </c>
      <c r="AU92" s="19" t="s">
        <v>84</v>
      </c>
    </row>
    <row r="93" spans="1:65" s="13" customFormat="1" ht="11.25">
      <c r="B93" s="206"/>
      <c r="C93" s="207"/>
      <c r="D93" s="202" t="s">
        <v>133</v>
      </c>
      <c r="E93" s="208" t="s">
        <v>19</v>
      </c>
      <c r="F93" s="209" t="s">
        <v>134</v>
      </c>
      <c r="G93" s="207"/>
      <c r="H93" s="210">
        <v>245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133</v>
      </c>
      <c r="AU93" s="216" t="s">
        <v>84</v>
      </c>
      <c r="AV93" s="13" t="s">
        <v>84</v>
      </c>
      <c r="AW93" s="13" t="s">
        <v>35</v>
      </c>
      <c r="AX93" s="13" t="s">
        <v>82</v>
      </c>
      <c r="AY93" s="216" t="s">
        <v>122</v>
      </c>
    </row>
    <row r="94" spans="1:65" s="2" customFormat="1" ht="33" customHeight="1">
      <c r="A94" s="36"/>
      <c r="B94" s="37"/>
      <c r="C94" s="189" t="s">
        <v>84</v>
      </c>
      <c r="D94" s="189" t="s">
        <v>124</v>
      </c>
      <c r="E94" s="190" t="s">
        <v>135</v>
      </c>
      <c r="F94" s="191" t="s">
        <v>136</v>
      </c>
      <c r="G94" s="192" t="s">
        <v>137</v>
      </c>
      <c r="H94" s="193">
        <v>3</v>
      </c>
      <c r="I94" s="194"/>
      <c r="J94" s="195">
        <f>ROUND(I94*H94,2)</f>
        <v>0</v>
      </c>
      <c r="K94" s="191" t="s">
        <v>128</v>
      </c>
      <c r="L94" s="41"/>
      <c r="M94" s="196" t="s">
        <v>19</v>
      </c>
      <c r="N94" s="197" t="s">
        <v>45</v>
      </c>
      <c r="O94" s="6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129</v>
      </c>
      <c r="AT94" s="200" t="s">
        <v>124</v>
      </c>
      <c r="AU94" s="200" t="s">
        <v>84</v>
      </c>
      <c r="AY94" s="19" t="s">
        <v>122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9" t="s">
        <v>82</v>
      </c>
      <c r="BK94" s="201">
        <f>ROUND(I94*H94,2)</f>
        <v>0</v>
      </c>
      <c r="BL94" s="19" t="s">
        <v>129</v>
      </c>
      <c r="BM94" s="200" t="s">
        <v>138</v>
      </c>
    </row>
    <row r="95" spans="1:65" s="2" customFormat="1" ht="175.5">
      <c r="A95" s="36"/>
      <c r="B95" s="37"/>
      <c r="C95" s="38"/>
      <c r="D95" s="202" t="s">
        <v>131</v>
      </c>
      <c r="E95" s="38"/>
      <c r="F95" s="203" t="s">
        <v>139</v>
      </c>
      <c r="G95" s="38"/>
      <c r="H95" s="38"/>
      <c r="I95" s="110"/>
      <c r="J95" s="38"/>
      <c r="K95" s="38"/>
      <c r="L95" s="41"/>
      <c r="M95" s="204"/>
      <c r="N95" s="205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131</v>
      </c>
      <c r="AU95" s="19" t="s">
        <v>84</v>
      </c>
    </row>
    <row r="96" spans="1:65" s="2" customFormat="1" ht="33" customHeight="1">
      <c r="A96" s="36"/>
      <c r="B96" s="37"/>
      <c r="C96" s="189" t="s">
        <v>140</v>
      </c>
      <c r="D96" s="189" t="s">
        <v>124</v>
      </c>
      <c r="E96" s="190" t="s">
        <v>141</v>
      </c>
      <c r="F96" s="191" t="s">
        <v>142</v>
      </c>
      <c r="G96" s="192" t="s">
        <v>127</v>
      </c>
      <c r="H96" s="193">
        <v>916.24</v>
      </c>
      <c r="I96" s="194"/>
      <c r="J96" s="195">
        <f>ROUND(I96*H96,2)</f>
        <v>0</v>
      </c>
      <c r="K96" s="191" t="s">
        <v>128</v>
      </c>
      <c r="L96" s="41"/>
      <c r="M96" s="196" t="s">
        <v>19</v>
      </c>
      <c r="N96" s="197" t="s">
        <v>45</v>
      </c>
      <c r="O96" s="66"/>
      <c r="P96" s="198">
        <f>O96*H96</f>
        <v>0</v>
      </c>
      <c r="Q96" s="198">
        <v>0</v>
      </c>
      <c r="R96" s="198">
        <f>Q96*H96</f>
        <v>0</v>
      </c>
      <c r="S96" s="198">
        <v>0.48</v>
      </c>
      <c r="T96" s="199">
        <f>S96*H96</f>
        <v>439.79519999999997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129</v>
      </c>
      <c r="AT96" s="200" t="s">
        <v>124</v>
      </c>
      <c r="AU96" s="200" t="s">
        <v>84</v>
      </c>
      <c r="AY96" s="19" t="s">
        <v>122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82</v>
      </c>
      <c r="BK96" s="201">
        <f>ROUND(I96*H96,2)</f>
        <v>0</v>
      </c>
      <c r="BL96" s="19" t="s">
        <v>129</v>
      </c>
      <c r="BM96" s="200" t="s">
        <v>143</v>
      </c>
    </row>
    <row r="97" spans="1:65" s="2" customFormat="1" ht="97.5">
      <c r="A97" s="36"/>
      <c r="B97" s="37"/>
      <c r="C97" s="38"/>
      <c r="D97" s="202" t="s">
        <v>131</v>
      </c>
      <c r="E97" s="38"/>
      <c r="F97" s="203" t="s">
        <v>144</v>
      </c>
      <c r="G97" s="38"/>
      <c r="H97" s="38"/>
      <c r="I97" s="110"/>
      <c r="J97" s="38"/>
      <c r="K97" s="38"/>
      <c r="L97" s="41"/>
      <c r="M97" s="204"/>
      <c r="N97" s="20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131</v>
      </c>
      <c r="AU97" s="19" t="s">
        <v>84</v>
      </c>
    </row>
    <row r="98" spans="1:65" s="13" customFormat="1" ht="11.25">
      <c r="B98" s="206"/>
      <c r="C98" s="207"/>
      <c r="D98" s="202" t="s">
        <v>133</v>
      </c>
      <c r="E98" s="208" t="s">
        <v>19</v>
      </c>
      <c r="F98" s="209" t="s">
        <v>145</v>
      </c>
      <c r="G98" s="207"/>
      <c r="H98" s="210">
        <v>916.24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133</v>
      </c>
      <c r="AU98" s="216" t="s">
        <v>84</v>
      </c>
      <c r="AV98" s="13" t="s">
        <v>84</v>
      </c>
      <c r="AW98" s="13" t="s">
        <v>35</v>
      </c>
      <c r="AX98" s="13" t="s">
        <v>82</v>
      </c>
      <c r="AY98" s="216" t="s">
        <v>122</v>
      </c>
    </row>
    <row r="99" spans="1:65" s="2" customFormat="1" ht="55.5" customHeight="1">
      <c r="A99" s="36"/>
      <c r="B99" s="37"/>
      <c r="C99" s="189" t="s">
        <v>129</v>
      </c>
      <c r="D99" s="189" t="s">
        <v>124</v>
      </c>
      <c r="E99" s="190" t="s">
        <v>146</v>
      </c>
      <c r="F99" s="191" t="s">
        <v>147</v>
      </c>
      <c r="G99" s="192" t="s">
        <v>127</v>
      </c>
      <c r="H99" s="193">
        <v>8.5</v>
      </c>
      <c r="I99" s="194"/>
      <c r="J99" s="195">
        <f>ROUND(I99*H99,2)</f>
        <v>0</v>
      </c>
      <c r="K99" s="191" t="s">
        <v>128</v>
      </c>
      <c r="L99" s="41"/>
      <c r="M99" s="196" t="s">
        <v>19</v>
      </c>
      <c r="N99" s="197" t="s">
        <v>45</v>
      </c>
      <c r="O99" s="66"/>
      <c r="P99" s="198">
        <f>O99*H99</f>
        <v>0</v>
      </c>
      <c r="Q99" s="198">
        <v>0</v>
      </c>
      <c r="R99" s="198">
        <f>Q99*H99</f>
        <v>0</v>
      </c>
      <c r="S99" s="198">
        <v>0.41699999999999998</v>
      </c>
      <c r="T99" s="199">
        <f>S99*H99</f>
        <v>3.5444999999999998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0" t="s">
        <v>129</v>
      </c>
      <c r="AT99" s="200" t="s">
        <v>124</v>
      </c>
      <c r="AU99" s="200" t="s">
        <v>84</v>
      </c>
      <c r="AY99" s="19" t="s">
        <v>122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19" t="s">
        <v>82</v>
      </c>
      <c r="BK99" s="201">
        <f>ROUND(I99*H99,2)</f>
        <v>0</v>
      </c>
      <c r="BL99" s="19" t="s">
        <v>129</v>
      </c>
      <c r="BM99" s="200" t="s">
        <v>148</v>
      </c>
    </row>
    <row r="100" spans="1:65" s="2" customFormat="1" ht="214.5">
      <c r="A100" s="36"/>
      <c r="B100" s="37"/>
      <c r="C100" s="38"/>
      <c r="D100" s="202" t="s">
        <v>131</v>
      </c>
      <c r="E100" s="38"/>
      <c r="F100" s="203" t="s">
        <v>149</v>
      </c>
      <c r="G100" s="38"/>
      <c r="H100" s="38"/>
      <c r="I100" s="110"/>
      <c r="J100" s="38"/>
      <c r="K100" s="38"/>
      <c r="L100" s="41"/>
      <c r="M100" s="204"/>
      <c r="N100" s="205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131</v>
      </c>
      <c r="AU100" s="19" t="s">
        <v>84</v>
      </c>
    </row>
    <row r="101" spans="1:65" s="13" customFormat="1" ht="11.25">
      <c r="B101" s="206"/>
      <c r="C101" s="207"/>
      <c r="D101" s="202" t="s">
        <v>133</v>
      </c>
      <c r="E101" s="208" t="s">
        <v>19</v>
      </c>
      <c r="F101" s="209" t="s">
        <v>150</v>
      </c>
      <c r="G101" s="207"/>
      <c r="H101" s="210">
        <v>6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133</v>
      </c>
      <c r="AU101" s="216" t="s">
        <v>84</v>
      </c>
      <c r="AV101" s="13" t="s">
        <v>84</v>
      </c>
      <c r="AW101" s="13" t="s">
        <v>35</v>
      </c>
      <c r="AX101" s="13" t="s">
        <v>74</v>
      </c>
      <c r="AY101" s="216" t="s">
        <v>122</v>
      </c>
    </row>
    <row r="102" spans="1:65" s="13" customFormat="1" ht="11.25">
      <c r="B102" s="206"/>
      <c r="C102" s="207"/>
      <c r="D102" s="202" t="s">
        <v>133</v>
      </c>
      <c r="E102" s="208" t="s">
        <v>19</v>
      </c>
      <c r="F102" s="209" t="s">
        <v>151</v>
      </c>
      <c r="G102" s="207"/>
      <c r="H102" s="210">
        <v>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133</v>
      </c>
      <c r="AU102" s="216" t="s">
        <v>84</v>
      </c>
      <c r="AV102" s="13" t="s">
        <v>84</v>
      </c>
      <c r="AW102" s="13" t="s">
        <v>35</v>
      </c>
      <c r="AX102" s="13" t="s">
        <v>74</v>
      </c>
      <c r="AY102" s="216" t="s">
        <v>122</v>
      </c>
    </row>
    <row r="103" spans="1:65" s="13" customFormat="1" ht="11.25">
      <c r="B103" s="206"/>
      <c r="C103" s="207"/>
      <c r="D103" s="202" t="s">
        <v>133</v>
      </c>
      <c r="E103" s="208" t="s">
        <v>19</v>
      </c>
      <c r="F103" s="209" t="s">
        <v>152</v>
      </c>
      <c r="G103" s="207"/>
      <c r="H103" s="210">
        <v>1.5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133</v>
      </c>
      <c r="AU103" s="216" t="s">
        <v>84</v>
      </c>
      <c r="AV103" s="13" t="s">
        <v>84</v>
      </c>
      <c r="AW103" s="13" t="s">
        <v>35</v>
      </c>
      <c r="AX103" s="13" t="s">
        <v>74</v>
      </c>
      <c r="AY103" s="216" t="s">
        <v>122</v>
      </c>
    </row>
    <row r="104" spans="1:65" s="14" customFormat="1" ht="11.25">
      <c r="B104" s="217"/>
      <c r="C104" s="218"/>
      <c r="D104" s="202" t="s">
        <v>133</v>
      </c>
      <c r="E104" s="219" t="s">
        <v>19</v>
      </c>
      <c r="F104" s="220" t="s">
        <v>153</v>
      </c>
      <c r="G104" s="218"/>
      <c r="H104" s="221">
        <v>8.5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133</v>
      </c>
      <c r="AU104" s="227" t="s">
        <v>84</v>
      </c>
      <c r="AV104" s="14" t="s">
        <v>129</v>
      </c>
      <c r="AW104" s="14" t="s">
        <v>35</v>
      </c>
      <c r="AX104" s="14" t="s">
        <v>82</v>
      </c>
      <c r="AY104" s="227" t="s">
        <v>122</v>
      </c>
    </row>
    <row r="105" spans="1:65" s="2" customFormat="1" ht="55.5" customHeight="1">
      <c r="A105" s="36"/>
      <c r="B105" s="37"/>
      <c r="C105" s="189" t="s">
        <v>154</v>
      </c>
      <c r="D105" s="189" t="s">
        <v>124</v>
      </c>
      <c r="E105" s="190" t="s">
        <v>155</v>
      </c>
      <c r="F105" s="191" t="s">
        <v>156</v>
      </c>
      <c r="G105" s="192" t="s">
        <v>127</v>
      </c>
      <c r="H105" s="193">
        <v>102.4</v>
      </c>
      <c r="I105" s="194"/>
      <c r="J105" s="195">
        <f>ROUND(I105*H105,2)</f>
        <v>0</v>
      </c>
      <c r="K105" s="191" t="s">
        <v>128</v>
      </c>
      <c r="L105" s="41"/>
      <c r="M105" s="196" t="s">
        <v>19</v>
      </c>
      <c r="N105" s="197" t="s">
        <v>45</v>
      </c>
      <c r="O105" s="66"/>
      <c r="P105" s="198">
        <f>O105*H105</f>
        <v>0</v>
      </c>
      <c r="Q105" s="198">
        <v>0</v>
      </c>
      <c r="R105" s="198">
        <f>Q105*H105</f>
        <v>0</v>
      </c>
      <c r="S105" s="198">
        <v>0.23499999999999999</v>
      </c>
      <c r="T105" s="199">
        <f>S105*H105</f>
        <v>24.064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0" t="s">
        <v>129</v>
      </c>
      <c r="AT105" s="200" t="s">
        <v>124</v>
      </c>
      <c r="AU105" s="200" t="s">
        <v>84</v>
      </c>
      <c r="AY105" s="19" t="s">
        <v>122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19" t="s">
        <v>82</v>
      </c>
      <c r="BK105" s="201">
        <f>ROUND(I105*H105,2)</f>
        <v>0</v>
      </c>
      <c r="BL105" s="19" t="s">
        <v>129</v>
      </c>
      <c r="BM105" s="200" t="s">
        <v>157</v>
      </c>
    </row>
    <row r="106" spans="1:65" s="2" customFormat="1" ht="175.5">
      <c r="A106" s="36"/>
      <c r="B106" s="37"/>
      <c r="C106" s="38"/>
      <c r="D106" s="202" t="s">
        <v>131</v>
      </c>
      <c r="E106" s="38"/>
      <c r="F106" s="203" t="s">
        <v>158</v>
      </c>
      <c r="G106" s="38"/>
      <c r="H106" s="38"/>
      <c r="I106" s="110"/>
      <c r="J106" s="38"/>
      <c r="K106" s="38"/>
      <c r="L106" s="41"/>
      <c r="M106" s="204"/>
      <c r="N106" s="205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131</v>
      </c>
      <c r="AU106" s="19" t="s">
        <v>84</v>
      </c>
    </row>
    <row r="107" spans="1:65" s="13" customFormat="1" ht="11.25">
      <c r="B107" s="206"/>
      <c r="C107" s="207"/>
      <c r="D107" s="202" t="s">
        <v>133</v>
      </c>
      <c r="E107" s="208" t="s">
        <v>19</v>
      </c>
      <c r="F107" s="209" t="s">
        <v>159</v>
      </c>
      <c r="G107" s="207"/>
      <c r="H107" s="210">
        <v>46.5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133</v>
      </c>
      <c r="AU107" s="216" t="s">
        <v>84</v>
      </c>
      <c r="AV107" s="13" t="s">
        <v>84</v>
      </c>
      <c r="AW107" s="13" t="s">
        <v>35</v>
      </c>
      <c r="AX107" s="13" t="s">
        <v>74</v>
      </c>
      <c r="AY107" s="216" t="s">
        <v>122</v>
      </c>
    </row>
    <row r="108" spans="1:65" s="13" customFormat="1" ht="11.25">
      <c r="B108" s="206"/>
      <c r="C108" s="207"/>
      <c r="D108" s="202" t="s">
        <v>133</v>
      </c>
      <c r="E108" s="208" t="s">
        <v>19</v>
      </c>
      <c r="F108" s="209" t="s">
        <v>160</v>
      </c>
      <c r="G108" s="207"/>
      <c r="H108" s="210">
        <v>42.75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133</v>
      </c>
      <c r="AU108" s="216" t="s">
        <v>84</v>
      </c>
      <c r="AV108" s="13" t="s">
        <v>84</v>
      </c>
      <c r="AW108" s="13" t="s">
        <v>35</v>
      </c>
      <c r="AX108" s="13" t="s">
        <v>74</v>
      </c>
      <c r="AY108" s="216" t="s">
        <v>122</v>
      </c>
    </row>
    <row r="109" spans="1:65" s="13" customFormat="1" ht="11.25">
      <c r="B109" s="206"/>
      <c r="C109" s="207"/>
      <c r="D109" s="202" t="s">
        <v>133</v>
      </c>
      <c r="E109" s="208" t="s">
        <v>19</v>
      </c>
      <c r="F109" s="209" t="s">
        <v>161</v>
      </c>
      <c r="G109" s="207"/>
      <c r="H109" s="210">
        <v>4.5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133</v>
      </c>
      <c r="AU109" s="216" t="s">
        <v>84</v>
      </c>
      <c r="AV109" s="13" t="s">
        <v>84</v>
      </c>
      <c r="AW109" s="13" t="s">
        <v>35</v>
      </c>
      <c r="AX109" s="13" t="s">
        <v>74</v>
      </c>
      <c r="AY109" s="216" t="s">
        <v>122</v>
      </c>
    </row>
    <row r="110" spans="1:65" s="13" customFormat="1" ht="11.25">
      <c r="B110" s="206"/>
      <c r="C110" s="207"/>
      <c r="D110" s="202" t="s">
        <v>133</v>
      </c>
      <c r="E110" s="208" t="s">
        <v>19</v>
      </c>
      <c r="F110" s="209" t="s">
        <v>162</v>
      </c>
      <c r="G110" s="207"/>
      <c r="H110" s="210">
        <v>9.9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133</v>
      </c>
      <c r="AU110" s="216" t="s">
        <v>84</v>
      </c>
      <c r="AV110" s="13" t="s">
        <v>84</v>
      </c>
      <c r="AW110" s="13" t="s">
        <v>35</v>
      </c>
      <c r="AX110" s="13" t="s">
        <v>74</v>
      </c>
      <c r="AY110" s="216" t="s">
        <v>122</v>
      </c>
    </row>
    <row r="111" spans="1:65" s="13" customFormat="1" ht="11.25">
      <c r="B111" s="206"/>
      <c r="C111" s="207"/>
      <c r="D111" s="202" t="s">
        <v>133</v>
      </c>
      <c r="E111" s="208" t="s">
        <v>19</v>
      </c>
      <c r="F111" s="209" t="s">
        <v>163</v>
      </c>
      <c r="G111" s="207"/>
      <c r="H111" s="210">
        <v>-1.25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133</v>
      </c>
      <c r="AU111" s="216" t="s">
        <v>84</v>
      </c>
      <c r="AV111" s="13" t="s">
        <v>84</v>
      </c>
      <c r="AW111" s="13" t="s">
        <v>35</v>
      </c>
      <c r="AX111" s="13" t="s">
        <v>74</v>
      </c>
      <c r="AY111" s="216" t="s">
        <v>122</v>
      </c>
    </row>
    <row r="112" spans="1:65" s="14" customFormat="1" ht="11.25">
      <c r="B112" s="217"/>
      <c r="C112" s="218"/>
      <c r="D112" s="202" t="s">
        <v>133</v>
      </c>
      <c r="E112" s="219" t="s">
        <v>19</v>
      </c>
      <c r="F112" s="220" t="s">
        <v>153</v>
      </c>
      <c r="G112" s="218"/>
      <c r="H112" s="221">
        <v>102.4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133</v>
      </c>
      <c r="AU112" s="227" t="s">
        <v>84</v>
      </c>
      <c r="AV112" s="14" t="s">
        <v>129</v>
      </c>
      <c r="AW112" s="14" t="s">
        <v>35</v>
      </c>
      <c r="AX112" s="14" t="s">
        <v>82</v>
      </c>
      <c r="AY112" s="227" t="s">
        <v>122</v>
      </c>
    </row>
    <row r="113" spans="1:65" s="2" customFormat="1" ht="55.5" customHeight="1">
      <c r="A113" s="36"/>
      <c r="B113" s="37"/>
      <c r="C113" s="189" t="s">
        <v>164</v>
      </c>
      <c r="D113" s="189" t="s">
        <v>124</v>
      </c>
      <c r="E113" s="190" t="s">
        <v>165</v>
      </c>
      <c r="F113" s="191" t="s">
        <v>166</v>
      </c>
      <c r="G113" s="192" t="s">
        <v>127</v>
      </c>
      <c r="H113" s="193">
        <v>51.64</v>
      </c>
      <c r="I113" s="194"/>
      <c r="J113" s="195">
        <f>ROUND(I113*H113,2)</f>
        <v>0</v>
      </c>
      <c r="K113" s="191" t="s">
        <v>128</v>
      </c>
      <c r="L113" s="41"/>
      <c r="M113" s="196" t="s">
        <v>19</v>
      </c>
      <c r="N113" s="197" t="s">
        <v>45</v>
      </c>
      <c r="O113" s="66"/>
      <c r="P113" s="198">
        <f>O113*H113</f>
        <v>0</v>
      </c>
      <c r="Q113" s="198">
        <v>0</v>
      </c>
      <c r="R113" s="198">
        <f>Q113*H113</f>
        <v>0</v>
      </c>
      <c r="S113" s="198">
        <v>0.26</v>
      </c>
      <c r="T113" s="199">
        <f>S113*H113</f>
        <v>13.426400000000001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0" t="s">
        <v>129</v>
      </c>
      <c r="AT113" s="200" t="s">
        <v>124</v>
      </c>
      <c r="AU113" s="200" t="s">
        <v>84</v>
      </c>
      <c r="AY113" s="19" t="s">
        <v>122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19" t="s">
        <v>82</v>
      </c>
      <c r="BK113" s="201">
        <f>ROUND(I113*H113,2)</f>
        <v>0</v>
      </c>
      <c r="BL113" s="19" t="s">
        <v>129</v>
      </c>
      <c r="BM113" s="200" t="s">
        <v>167</v>
      </c>
    </row>
    <row r="114" spans="1:65" s="2" customFormat="1" ht="175.5">
      <c r="A114" s="36"/>
      <c r="B114" s="37"/>
      <c r="C114" s="38"/>
      <c r="D114" s="202" t="s">
        <v>131</v>
      </c>
      <c r="E114" s="38"/>
      <c r="F114" s="203" t="s">
        <v>158</v>
      </c>
      <c r="G114" s="38"/>
      <c r="H114" s="38"/>
      <c r="I114" s="110"/>
      <c r="J114" s="38"/>
      <c r="K114" s="38"/>
      <c r="L114" s="41"/>
      <c r="M114" s="204"/>
      <c r="N114" s="20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131</v>
      </c>
      <c r="AU114" s="19" t="s">
        <v>84</v>
      </c>
    </row>
    <row r="115" spans="1:65" s="13" customFormat="1" ht="11.25">
      <c r="B115" s="206"/>
      <c r="C115" s="207"/>
      <c r="D115" s="202" t="s">
        <v>133</v>
      </c>
      <c r="E115" s="208" t="s">
        <v>19</v>
      </c>
      <c r="F115" s="209" t="s">
        <v>168</v>
      </c>
      <c r="G115" s="207"/>
      <c r="H115" s="210">
        <v>40.6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133</v>
      </c>
      <c r="AU115" s="216" t="s">
        <v>84</v>
      </c>
      <c r="AV115" s="13" t="s">
        <v>84</v>
      </c>
      <c r="AW115" s="13" t="s">
        <v>35</v>
      </c>
      <c r="AX115" s="13" t="s">
        <v>74</v>
      </c>
      <c r="AY115" s="216" t="s">
        <v>122</v>
      </c>
    </row>
    <row r="116" spans="1:65" s="13" customFormat="1" ht="11.25">
      <c r="B116" s="206"/>
      <c r="C116" s="207"/>
      <c r="D116" s="202" t="s">
        <v>133</v>
      </c>
      <c r="E116" s="208" t="s">
        <v>19</v>
      </c>
      <c r="F116" s="209" t="s">
        <v>169</v>
      </c>
      <c r="G116" s="207"/>
      <c r="H116" s="210">
        <v>2.4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133</v>
      </c>
      <c r="AU116" s="216" t="s">
        <v>84</v>
      </c>
      <c r="AV116" s="13" t="s">
        <v>84</v>
      </c>
      <c r="AW116" s="13" t="s">
        <v>35</v>
      </c>
      <c r="AX116" s="13" t="s">
        <v>74</v>
      </c>
      <c r="AY116" s="216" t="s">
        <v>122</v>
      </c>
    </row>
    <row r="117" spans="1:65" s="13" customFormat="1" ht="11.25">
      <c r="B117" s="206"/>
      <c r="C117" s="207"/>
      <c r="D117" s="202" t="s">
        <v>133</v>
      </c>
      <c r="E117" s="208" t="s">
        <v>19</v>
      </c>
      <c r="F117" s="209" t="s">
        <v>170</v>
      </c>
      <c r="G117" s="207"/>
      <c r="H117" s="210">
        <v>8.64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133</v>
      </c>
      <c r="AU117" s="216" t="s">
        <v>84</v>
      </c>
      <c r="AV117" s="13" t="s">
        <v>84</v>
      </c>
      <c r="AW117" s="13" t="s">
        <v>35</v>
      </c>
      <c r="AX117" s="13" t="s">
        <v>74</v>
      </c>
      <c r="AY117" s="216" t="s">
        <v>122</v>
      </c>
    </row>
    <row r="118" spans="1:65" s="15" customFormat="1" ht="11.25">
      <c r="B118" s="228"/>
      <c r="C118" s="229"/>
      <c r="D118" s="202" t="s">
        <v>133</v>
      </c>
      <c r="E118" s="230" t="s">
        <v>19</v>
      </c>
      <c r="F118" s="231" t="s">
        <v>171</v>
      </c>
      <c r="G118" s="229"/>
      <c r="H118" s="232">
        <v>51.64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133</v>
      </c>
      <c r="AU118" s="238" t="s">
        <v>84</v>
      </c>
      <c r="AV118" s="15" t="s">
        <v>140</v>
      </c>
      <c r="AW118" s="15" t="s">
        <v>35</v>
      </c>
      <c r="AX118" s="15" t="s">
        <v>74</v>
      </c>
      <c r="AY118" s="238" t="s">
        <v>122</v>
      </c>
    </row>
    <row r="119" spans="1:65" s="14" customFormat="1" ht="11.25">
      <c r="B119" s="217"/>
      <c r="C119" s="218"/>
      <c r="D119" s="202" t="s">
        <v>133</v>
      </c>
      <c r="E119" s="219" t="s">
        <v>19</v>
      </c>
      <c r="F119" s="220" t="s">
        <v>153</v>
      </c>
      <c r="G119" s="218"/>
      <c r="H119" s="221">
        <v>51.64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133</v>
      </c>
      <c r="AU119" s="227" t="s">
        <v>84</v>
      </c>
      <c r="AV119" s="14" t="s">
        <v>129</v>
      </c>
      <c r="AW119" s="14" t="s">
        <v>35</v>
      </c>
      <c r="AX119" s="14" t="s">
        <v>82</v>
      </c>
      <c r="AY119" s="227" t="s">
        <v>122</v>
      </c>
    </row>
    <row r="120" spans="1:65" s="2" customFormat="1" ht="55.5" customHeight="1">
      <c r="A120" s="36"/>
      <c r="B120" s="37"/>
      <c r="C120" s="189" t="s">
        <v>172</v>
      </c>
      <c r="D120" s="189" t="s">
        <v>124</v>
      </c>
      <c r="E120" s="190" t="s">
        <v>173</v>
      </c>
      <c r="F120" s="191" t="s">
        <v>174</v>
      </c>
      <c r="G120" s="192" t="s">
        <v>127</v>
      </c>
      <c r="H120" s="193">
        <v>791.86</v>
      </c>
      <c r="I120" s="194"/>
      <c r="J120" s="195">
        <f>ROUND(I120*H120,2)</f>
        <v>0</v>
      </c>
      <c r="K120" s="191" t="s">
        <v>128</v>
      </c>
      <c r="L120" s="41"/>
      <c r="M120" s="196" t="s">
        <v>19</v>
      </c>
      <c r="N120" s="197" t="s">
        <v>45</v>
      </c>
      <c r="O120" s="66"/>
      <c r="P120" s="198">
        <f>O120*H120</f>
        <v>0</v>
      </c>
      <c r="Q120" s="198">
        <v>0</v>
      </c>
      <c r="R120" s="198">
        <f>Q120*H120</f>
        <v>0</v>
      </c>
      <c r="S120" s="198">
        <v>0.41699999999999998</v>
      </c>
      <c r="T120" s="199">
        <f>S120*H120</f>
        <v>330.20562000000001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0" t="s">
        <v>129</v>
      </c>
      <c r="AT120" s="200" t="s">
        <v>124</v>
      </c>
      <c r="AU120" s="200" t="s">
        <v>84</v>
      </c>
      <c r="AY120" s="19" t="s">
        <v>122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19" t="s">
        <v>82</v>
      </c>
      <c r="BK120" s="201">
        <f>ROUND(I120*H120,2)</f>
        <v>0</v>
      </c>
      <c r="BL120" s="19" t="s">
        <v>129</v>
      </c>
      <c r="BM120" s="200" t="s">
        <v>175</v>
      </c>
    </row>
    <row r="121" spans="1:65" s="2" customFormat="1" ht="175.5">
      <c r="A121" s="36"/>
      <c r="B121" s="37"/>
      <c r="C121" s="38"/>
      <c r="D121" s="202" t="s">
        <v>131</v>
      </c>
      <c r="E121" s="38"/>
      <c r="F121" s="203" t="s">
        <v>176</v>
      </c>
      <c r="G121" s="38"/>
      <c r="H121" s="38"/>
      <c r="I121" s="110"/>
      <c r="J121" s="38"/>
      <c r="K121" s="38"/>
      <c r="L121" s="41"/>
      <c r="M121" s="204"/>
      <c r="N121" s="205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131</v>
      </c>
      <c r="AU121" s="19" t="s">
        <v>84</v>
      </c>
    </row>
    <row r="122" spans="1:65" s="13" customFormat="1" ht="11.25">
      <c r="B122" s="206"/>
      <c r="C122" s="207"/>
      <c r="D122" s="202" t="s">
        <v>133</v>
      </c>
      <c r="E122" s="208" t="s">
        <v>19</v>
      </c>
      <c r="F122" s="209" t="s">
        <v>177</v>
      </c>
      <c r="G122" s="207"/>
      <c r="H122" s="210">
        <v>312.77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133</v>
      </c>
      <c r="AU122" s="216" t="s">
        <v>84</v>
      </c>
      <c r="AV122" s="13" t="s">
        <v>84</v>
      </c>
      <c r="AW122" s="13" t="s">
        <v>35</v>
      </c>
      <c r="AX122" s="13" t="s">
        <v>74</v>
      </c>
      <c r="AY122" s="216" t="s">
        <v>122</v>
      </c>
    </row>
    <row r="123" spans="1:65" s="13" customFormat="1" ht="11.25">
      <c r="B123" s="206"/>
      <c r="C123" s="207"/>
      <c r="D123" s="202" t="s">
        <v>133</v>
      </c>
      <c r="E123" s="208" t="s">
        <v>19</v>
      </c>
      <c r="F123" s="209" t="s">
        <v>178</v>
      </c>
      <c r="G123" s="207"/>
      <c r="H123" s="210">
        <v>85.52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133</v>
      </c>
      <c r="AU123" s="216" t="s">
        <v>84</v>
      </c>
      <c r="AV123" s="13" t="s">
        <v>84</v>
      </c>
      <c r="AW123" s="13" t="s">
        <v>35</v>
      </c>
      <c r="AX123" s="13" t="s">
        <v>74</v>
      </c>
      <c r="AY123" s="216" t="s">
        <v>122</v>
      </c>
    </row>
    <row r="124" spans="1:65" s="13" customFormat="1" ht="11.25">
      <c r="B124" s="206"/>
      <c r="C124" s="207"/>
      <c r="D124" s="202" t="s">
        <v>133</v>
      </c>
      <c r="E124" s="208" t="s">
        <v>19</v>
      </c>
      <c r="F124" s="209" t="s">
        <v>179</v>
      </c>
      <c r="G124" s="207"/>
      <c r="H124" s="210">
        <v>153.46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133</v>
      </c>
      <c r="AU124" s="216" t="s">
        <v>84</v>
      </c>
      <c r="AV124" s="13" t="s">
        <v>84</v>
      </c>
      <c r="AW124" s="13" t="s">
        <v>35</v>
      </c>
      <c r="AX124" s="13" t="s">
        <v>74</v>
      </c>
      <c r="AY124" s="216" t="s">
        <v>122</v>
      </c>
    </row>
    <row r="125" spans="1:65" s="13" customFormat="1" ht="11.25">
      <c r="B125" s="206"/>
      <c r="C125" s="207"/>
      <c r="D125" s="202" t="s">
        <v>133</v>
      </c>
      <c r="E125" s="208" t="s">
        <v>19</v>
      </c>
      <c r="F125" s="209" t="s">
        <v>180</v>
      </c>
      <c r="G125" s="207"/>
      <c r="H125" s="210">
        <v>106.21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133</v>
      </c>
      <c r="AU125" s="216" t="s">
        <v>84</v>
      </c>
      <c r="AV125" s="13" t="s">
        <v>84</v>
      </c>
      <c r="AW125" s="13" t="s">
        <v>35</v>
      </c>
      <c r="AX125" s="13" t="s">
        <v>74</v>
      </c>
      <c r="AY125" s="216" t="s">
        <v>122</v>
      </c>
    </row>
    <row r="126" spans="1:65" s="13" customFormat="1" ht="11.25">
      <c r="B126" s="206"/>
      <c r="C126" s="207"/>
      <c r="D126" s="202" t="s">
        <v>133</v>
      </c>
      <c r="E126" s="208" t="s">
        <v>19</v>
      </c>
      <c r="F126" s="209" t="s">
        <v>181</v>
      </c>
      <c r="G126" s="207"/>
      <c r="H126" s="210">
        <v>67.2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133</v>
      </c>
      <c r="AU126" s="216" t="s">
        <v>84</v>
      </c>
      <c r="AV126" s="13" t="s">
        <v>84</v>
      </c>
      <c r="AW126" s="13" t="s">
        <v>35</v>
      </c>
      <c r="AX126" s="13" t="s">
        <v>74</v>
      </c>
      <c r="AY126" s="216" t="s">
        <v>122</v>
      </c>
    </row>
    <row r="127" spans="1:65" s="13" customFormat="1" ht="11.25">
      <c r="B127" s="206"/>
      <c r="C127" s="207"/>
      <c r="D127" s="202" t="s">
        <v>133</v>
      </c>
      <c r="E127" s="208" t="s">
        <v>19</v>
      </c>
      <c r="F127" s="209" t="s">
        <v>182</v>
      </c>
      <c r="G127" s="207"/>
      <c r="H127" s="210">
        <v>66.7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133</v>
      </c>
      <c r="AU127" s="216" t="s">
        <v>84</v>
      </c>
      <c r="AV127" s="13" t="s">
        <v>84</v>
      </c>
      <c r="AW127" s="13" t="s">
        <v>35</v>
      </c>
      <c r="AX127" s="13" t="s">
        <v>74</v>
      </c>
      <c r="AY127" s="216" t="s">
        <v>122</v>
      </c>
    </row>
    <row r="128" spans="1:65" s="14" customFormat="1" ht="11.25">
      <c r="B128" s="217"/>
      <c r="C128" s="218"/>
      <c r="D128" s="202" t="s">
        <v>133</v>
      </c>
      <c r="E128" s="219" t="s">
        <v>19</v>
      </c>
      <c r="F128" s="220" t="s">
        <v>153</v>
      </c>
      <c r="G128" s="218"/>
      <c r="H128" s="221">
        <v>791.86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133</v>
      </c>
      <c r="AU128" s="227" t="s">
        <v>84</v>
      </c>
      <c r="AV128" s="14" t="s">
        <v>129</v>
      </c>
      <c r="AW128" s="14" t="s">
        <v>35</v>
      </c>
      <c r="AX128" s="14" t="s">
        <v>82</v>
      </c>
      <c r="AY128" s="227" t="s">
        <v>122</v>
      </c>
    </row>
    <row r="129" spans="1:65" s="2" customFormat="1" ht="66.75" customHeight="1">
      <c r="A129" s="36"/>
      <c r="B129" s="37"/>
      <c r="C129" s="189" t="s">
        <v>183</v>
      </c>
      <c r="D129" s="189" t="s">
        <v>124</v>
      </c>
      <c r="E129" s="190" t="s">
        <v>184</v>
      </c>
      <c r="F129" s="191" t="s">
        <v>185</v>
      </c>
      <c r="G129" s="192" t="s">
        <v>127</v>
      </c>
      <c r="H129" s="193">
        <v>448</v>
      </c>
      <c r="I129" s="194"/>
      <c r="J129" s="195">
        <f>ROUND(I129*H129,2)</f>
        <v>0</v>
      </c>
      <c r="K129" s="191" t="s">
        <v>128</v>
      </c>
      <c r="L129" s="41"/>
      <c r="M129" s="196" t="s">
        <v>19</v>
      </c>
      <c r="N129" s="197" t="s">
        <v>45</v>
      </c>
      <c r="O129" s="66"/>
      <c r="P129" s="198">
        <f>O129*H129</f>
        <v>0</v>
      </c>
      <c r="Q129" s="198">
        <v>0</v>
      </c>
      <c r="R129" s="198">
        <f>Q129*H129</f>
        <v>0</v>
      </c>
      <c r="S129" s="198">
        <v>0.42499999999999999</v>
      </c>
      <c r="T129" s="199">
        <f>S129*H129</f>
        <v>190.4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129</v>
      </c>
      <c r="AT129" s="200" t="s">
        <v>124</v>
      </c>
      <c r="AU129" s="200" t="s">
        <v>84</v>
      </c>
      <c r="AY129" s="19" t="s">
        <v>122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82</v>
      </c>
      <c r="BK129" s="201">
        <f>ROUND(I129*H129,2)</f>
        <v>0</v>
      </c>
      <c r="BL129" s="19" t="s">
        <v>129</v>
      </c>
      <c r="BM129" s="200" t="s">
        <v>186</v>
      </c>
    </row>
    <row r="130" spans="1:65" s="2" customFormat="1" ht="175.5">
      <c r="A130" s="36"/>
      <c r="B130" s="37"/>
      <c r="C130" s="38"/>
      <c r="D130" s="202" t="s">
        <v>131</v>
      </c>
      <c r="E130" s="38"/>
      <c r="F130" s="203" t="s">
        <v>176</v>
      </c>
      <c r="G130" s="38"/>
      <c r="H130" s="38"/>
      <c r="I130" s="110"/>
      <c r="J130" s="38"/>
      <c r="K130" s="38"/>
      <c r="L130" s="41"/>
      <c r="M130" s="204"/>
      <c r="N130" s="205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131</v>
      </c>
      <c r="AU130" s="19" t="s">
        <v>84</v>
      </c>
    </row>
    <row r="131" spans="1:65" s="13" customFormat="1" ht="11.25">
      <c r="B131" s="206"/>
      <c r="C131" s="207"/>
      <c r="D131" s="202" t="s">
        <v>133</v>
      </c>
      <c r="E131" s="208" t="s">
        <v>19</v>
      </c>
      <c r="F131" s="209" t="s">
        <v>187</v>
      </c>
      <c r="G131" s="207"/>
      <c r="H131" s="210">
        <v>448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133</v>
      </c>
      <c r="AU131" s="216" t="s">
        <v>84</v>
      </c>
      <c r="AV131" s="13" t="s">
        <v>84</v>
      </c>
      <c r="AW131" s="13" t="s">
        <v>35</v>
      </c>
      <c r="AX131" s="13" t="s">
        <v>82</v>
      </c>
      <c r="AY131" s="216" t="s">
        <v>122</v>
      </c>
    </row>
    <row r="132" spans="1:65" s="2" customFormat="1" ht="44.25" customHeight="1">
      <c r="A132" s="36"/>
      <c r="B132" s="37"/>
      <c r="C132" s="189" t="s">
        <v>188</v>
      </c>
      <c r="D132" s="189" t="s">
        <v>124</v>
      </c>
      <c r="E132" s="190" t="s">
        <v>189</v>
      </c>
      <c r="F132" s="191" t="s">
        <v>190</v>
      </c>
      <c r="G132" s="192" t="s">
        <v>127</v>
      </c>
      <c r="H132" s="193">
        <v>102.4</v>
      </c>
      <c r="I132" s="194"/>
      <c r="J132" s="195">
        <f>ROUND(I132*H132,2)</f>
        <v>0</v>
      </c>
      <c r="K132" s="191" t="s">
        <v>128</v>
      </c>
      <c r="L132" s="41"/>
      <c r="M132" s="196" t="s">
        <v>19</v>
      </c>
      <c r="N132" s="197" t="s">
        <v>45</v>
      </c>
      <c r="O132" s="66"/>
      <c r="P132" s="198">
        <f>O132*H132</f>
        <v>0</v>
      </c>
      <c r="Q132" s="198">
        <v>0</v>
      </c>
      <c r="R132" s="198">
        <f>Q132*H132</f>
        <v>0</v>
      </c>
      <c r="S132" s="198">
        <v>0.57999999999999996</v>
      </c>
      <c r="T132" s="199">
        <f>S132*H132</f>
        <v>59.391999999999996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0" t="s">
        <v>129</v>
      </c>
      <c r="AT132" s="200" t="s">
        <v>124</v>
      </c>
      <c r="AU132" s="200" t="s">
        <v>84</v>
      </c>
      <c r="AY132" s="19" t="s">
        <v>122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9" t="s">
        <v>82</v>
      </c>
      <c r="BK132" s="201">
        <f>ROUND(I132*H132,2)</f>
        <v>0</v>
      </c>
      <c r="BL132" s="19" t="s">
        <v>129</v>
      </c>
      <c r="BM132" s="200" t="s">
        <v>191</v>
      </c>
    </row>
    <row r="133" spans="1:65" s="2" customFormat="1" ht="302.25">
      <c r="A133" s="36"/>
      <c r="B133" s="37"/>
      <c r="C133" s="38"/>
      <c r="D133" s="202" t="s">
        <v>131</v>
      </c>
      <c r="E133" s="38"/>
      <c r="F133" s="203" t="s">
        <v>192</v>
      </c>
      <c r="G133" s="38"/>
      <c r="H133" s="38"/>
      <c r="I133" s="110"/>
      <c r="J133" s="38"/>
      <c r="K133" s="38"/>
      <c r="L133" s="41"/>
      <c r="M133" s="204"/>
      <c r="N133" s="205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131</v>
      </c>
      <c r="AU133" s="19" t="s">
        <v>84</v>
      </c>
    </row>
    <row r="134" spans="1:65" s="13" customFormat="1" ht="11.25">
      <c r="B134" s="206"/>
      <c r="C134" s="207"/>
      <c r="D134" s="202" t="s">
        <v>133</v>
      </c>
      <c r="E134" s="208" t="s">
        <v>19</v>
      </c>
      <c r="F134" s="209" t="s">
        <v>159</v>
      </c>
      <c r="G134" s="207"/>
      <c r="H134" s="210">
        <v>46.5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133</v>
      </c>
      <c r="AU134" s="216" t="s">
        <v>84</v>
      </c>
      <c r="AV134" s="13" t="s">
        <v>84</v>
      </c>
      <c r="AW134" s="13" t="s">
        <v>35</v>
      </c>
      <c r="AX134" s="13" t="s">
        <v>74</v>
      </c>
      <c r="AY134" s="216" t="s">
        <v>122</v>
      </c>
    </row>
    <row r="135" spans="1:65" s="13" customFormat="1" ht="11.25">
      <c r="B135" s="206"/>
      <c r="C135" s="207"/>
      <c r="D135" s="202" t="s">
        <v>133</v>
      </c>
      <c r="E135" s="208" t="s">
        <v>19</v>
      </c>
      <c r="F135" s="209" t="s">
        <v>160</v>
      </c>
      <c r="G135" s="207"/>
      <c r="H135" s="210">
        <v>42.75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133</v>
      </c>
      <c r="AU135" s="216" t="s">
        <v>84</v>
      </c>
      <c r="AV135" s="13" t="s">
        <v>84</v>
      </c>
      <c r="AW135" s="13" t="s">
        <v>35</v>
      </c>
      <c r="AX135" s="13" t="s">
        <v>74</v>
      </c>
      <c r="AY135" s="216" t="s">
        <v>122</v>
      </c>
    </row>
    <row r="136" spans="1:65" s="13" customFormat="1" ht="11.25">
      <c r="B136" s="206"/>
      <c r="C136" s="207"/>
      <c r="D136" s="202" t="s">
        <v>133</v>
      </c>
      <c r="E136" s="208" t="s">
        <v>19</v>
      </c>
      <c r="F136" s="209" t="s">
        <v>161</v>
      </c>
      <c r="G136" s="207"/>
      <c r="H136" s="210">
        <v>4.5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133</v>
      </c>
      <c r="AU136" s="216" t="s">
        <v>84</v>
      </c>
      <c r="AV136" s="13" t="s">
        <v>84</v>
      </c>
      <c r="AW136" s="13" t="s">
        <v>35</v>
      </c>
      <c r="AX136" s="13" t="s">
        <v>74</v>
      </c>
      <c r="AY136" s="216" t="s">
        <v>122</v>
      </c>
    </row>
    <row r="137" spans="1:65" s="13" customFormat="1" ht="11.25">
      <c r="B137" s="206"/>
      <c r="C137" s="207"/>
      <c r="D137" s="202" t="s">
        <v>133</v>
      </c>
      <c r="E137" s="208" t="s">
        <v>19</v>
      </c>
      <c r="F137" s="209" t="s">
        <v>162</v>
      </c>
      <c r="G137" s="207"/>
      <c r="H137" s="210">
        <v>9.9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133</v>
      </c>
      <c r="AU137" s="216" t="s">
        <v>84</v>
      </c>
      <c r="AV137" s="13" t="s">
        <v>84</v>
      </c>
      <c r="AW137" s="13" t="s">
        <v>35</v>
      </c>
      <c r="AX137" s="13" t="s">
        <v>74</v>
      </c>
      <c r="AY137" s="216" t="s">
        <v>122</v>
      </c>
    </row>
    <row r="138" spans="1:65" s="13" customFormat="1" ht="11.25">
      <c r="B138" s="206"/>
      <c r="C138" s="207"/>
      <c r="D138" s="202" t="s">
        <v>133</v>
      </c>
      <c r="E138" s="208" t="s">
        <v>19</v>
      </c>
      <c r="F138" s="209" t="s">
        <v>163</v>
      </c>
      <c r="G138" s="207"/>
      <c r="H138" s="210">
        <v>-1.25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133</v>
      </c>
      <c r="AU138" s="216" t="s">
        <v>84</v>
      </c>
      <c r="AV138" s="13" t="s">
        <v>84</v>
      </c>
      <c r="AW138" s="13" t="s">
        <v>35</v>
      </c>
      <c r="AX138" s="13" t="s">
        <v>74</v>
      </c>
      <c r="AY138" s="216" t="s">
        <v>122</v>
      </c>
    </row>
    <row r="139" spans="1:65" s="14" customFormat="1" ht="11.25">
      <c r="B139" s="217"/>
      <c r="C139" s="218"/>
      <c r="D139" s="202" t="s">
        <v>133</v>
      </c>
      <c r="E139" s="219" t="s">
        <v>19</v>
      </c>
      <c r="F139" s="220" t="s">
        <v>153</v>
      </c>
      <c r="G139" s="218"/>
      <c r="H139" s="221">
        <v>102.4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133</v>
      </c>
      <c r="AU139" s="227" t="s">
        <v>84</v>
      </c>
      <c r="AV139" s="14" t="s">
        <v>129</v>
      </c>
      <c r="AW139" s="14" t="s">
        <v>35</v>
      </c>
      <c r="AX139" s="14" t="s">
        <v>82</v>
      </c>
      <c r="AY139" s="227" t="s">
        <v>122</v>
      </c>
    </row>
    <row r="140" spans="1:65" s="2" customFormat="1" ht="55.5" customHeight="1">
      <c r="A140" s="36"/>
      <c r="B140" s="37"/>
      <c r="C140" s="189" t="s">
        <v>193</v>
      </c>
      <c r="D140" s="189" t="s">
        <v>124</v>
      </c>
      <c r="E140" s="190" t="s">
        <v>194</v>
      </c>
      <c r="F140" s="191" t="s">
        <v>195</v>
      </c>
      <c r="G140" s="192" t="s">
        <v>127</v>
      </c>
      <c r="H140" s="193">
        <v>154.36000000000001</v>
      </c>
      <c r="I140" s="194"/>
      <c r="J140" s="195">
        <f>ROUND(I140*H140,2)</f>
        <v>0</v>
      </c>
      <c r="K140" s="191" t="s">
        <v>128</v>
      </c>
      <c r="L140" s="41"/>
      <c r="M140" s="196" t="s">
        <v>19</v>
      </c>
      <c r="N140" s="197" t="s">
        <v>45</v>
      </c>
      <c r="O140" s="66"/>
      <c r="P140" s="198">
        <f>O140*H140</f>
        <v>0</v>
      </c>
      <c r="Q140" s="198">
        <v>0</v>
      </c>
      <c r="R140" s="198">
        <f>Q140*H140</f>
        <v>0</v>
      </c>
      <c r="S140" s="198">
        <v>0.22</v>
      </c>
      <c r="T140" s="199">
        <f>S140*H140</f>
        <v>33.959200000000003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0" t="s">
        <v>129</v>
      </c>
      <c r="AT140" s="200" t="s">
        <v>124</v>
      </c>
      <c r="AU140" s="200" t="s">
        <v>84</v>
      </c>
      <c r="AY140" s="19" t="s">
        <v>122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9" t="s">
        <v>82</v>
      </c>
      <c r="BK140" s="201">
        <f>ROUND(I140*H140,2)</f>
        <v>0</v>
      </c>
      <c r="BL140" s="19" t="s">
        <v>129</v>
      </c>
      <c r="BM140" s="200" t="s">
        <v>196</v>
      </c>
    </row>
    <row r="141" spans="1:65" s="2" customFormat="1" ht="302.25">
      <c r="A141" s="36"/>
      <c r="B141" s="37"/>
      <c r="C141" s="38"/>
      <c r="D141" s="202" t="s">
        <v>131</v>
      </c>
      <c r="E141" s="38"/>
      <c r="F141" s="203" t="s">
        <v>192</v>
      </c>
      <c r="G141" s="38"/>
      <c r="H141" s="38"/>
      <c r="I141" s="110"/>
      <c r="J141" s="38"/>
      <c r="K141" s="38"/>
      <c r="L141" s="41"/>
      <c r="M141" s="204"/>
      <c r="N141" s="205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131</v>
      </c>
      <c r="AU141" s="19" t="s">
        <v>84</v>
      </c>
    </row>
    <row r="142" spans="1:65" s="13" customFormat="1" ht="11.25">
      <c r="B142" s="206"/>
      <c r="C142" s="207"/>
      <c r="D142" s="202" t="s">
        <v>133</v>
      </c>
      <c r="E142" s="208" t="s">
        <v>19</v>
      </c>
      <c r="F142" s="209" t="s">
        <v>197</v>
      </c>
      <c r="G142" s="207"/>
      <c r="H142" s="210">
        <v>154.36000000000001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133</v>
      </c>
      <c r="AU142" s="216" t="s">
        <v>84</v>
      </c>
      <c r="AV142" s="13" t="s">
        <v>84</v>
      </c>
      <c r="AW142" s="13" t="s">
        <v>35</v>
      </c>
      <c r="AX142" s="13" t="s">
        <v>74</v>
      </c>
      <c r="AY142" s="216" t="s">
        <v>122</v>
      </c>
    </row>
    <row r="143" spans="1:65" s="14" customFormat="1" ht="11.25">
      <c r="B143" s="217"/>
      <c r="C143" s="218"/>
      <c r="D143" s="202" t="s">
        <v>133</v>
      </c>
      <c r="E143" s="219" t="s">
        <v>19</v>
      </c>
      <c r="F143" s="220" t="s">
        <v>153</v>
      </c>
      <c r="G143" s="218"/>
      <c r="H143" s="221">
        <v>154.36000000000001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133</v>
      </c>
      <c r="AU143" s="227" t="s">
        <v>84</v>
      </c>
      <c r="AV143" s="14" t="s">
        <v>129</v>
      </c>
      <c r="AW143" s="14" t="s">
        <v>35</v>
      </c>
      <c r="AX143" s="14" t="s">
        <v>82</v>
      </c>
      <c r="AY143" s="227" t="s">
        <v>122</v>
      </c>
    </row>
    <row r="144" spans="1:65" s="2" customFormat="1" ht="55.5" customHeight="1">
      <c r="A144" s="36"/>
      <c r="B144" s="37"/>
      <c r="C144" s="189" t="s">
        <v>198</v>
      </c>
      <c r="D144" s="189" t="s">
        <v>124</v>
      </c>
      <c r="E144" s="190" t="s">
        <v>199</v>
      </c>
      <c r="F144" s="191" t="s">
        <v>200</v>
      </c>
      <c r="G144" s="192" t="s">
        <v>127</v>
      </c>
      <c r="H144" s="193">
        <v>519.97</v>
      </c>
      <c r="I144" s="194"/>
      <c r="J144" s="195">
        <f>ROUND(I144*H144,2)</f>
        <v>0</v>
      </c>
      <c r="K144" s="191" t="s">
        <v>128</v>
      </c>
      <c r="L144" s="41"/>
      <c r="M144" s="196" t="s">
        <v>19</v>
      </c>
      <c r="N144" s="197" t="s">
        <v>45</v>
      </c>
      <c r="O144" s="66"/>
      <c r="P144" s="198">
        <f>O144*H144</f>
        <v>0</v>
      </c>
      <c r="Q144" s="198">
        <v>0</v>
      </c>
      <c r="R144" s="198">
        <f>Q144*H144</f>
        <v>0</v>
      </c>
      <c r="S144" s="198">
        <v>0.17</v>
      </c>
      <c r="T144" s="199">
        <f>S144*H144</f>
        <v>88.394900000000007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0" t="s">
        <v>129</v>
      </c>
      <c r="AT144" s="200" t="s">
        <v>124</v>
      </c>
      <c r="AU144" s="200" t="s">
        <v>84</v>
      </c>
      <c r="AY144" s="19" t="s">
        <v>122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9" t="s">
        <v>82</v>
      </c>
      <c r="BK144" s="201">
        <f>ROUND(I144*H144,2)</f>
        <v>0</v>
      </c>
      <c r="BL144" s="19" t="s">
        <v>129</v>
      </c>
      <c r="BM144" s="200" t="s">
        <v>201</v>
      </c>
    </row>
    <row r="145" spans="1:65" s="2" customFormat="1" ht="302.25">
      <c r="A145" s="36"/>
      <c r="B145" s="37"/>
      <c r="C145" s="38"/>
      <c r="D145" s="202" t="s">
        <v>131</v>
      </c>
      <c r="E145" s="38"/>
      <c r="F145" s="203" t="s">
        <v>192</v>
      </c>
      <c r="G145" s="38"/>
      <c r="H145" s="38"/>
      <c r="I145" s="110"/>
      <c r="J145" s="38"/>
      <c r="K145" s="38"/>
      <c r="L145" s="41"/>
      <c r="M145" s="204"/>
      <c r="N145" s="205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131</v>
      </c>
      <c r="AU145" s="19" t="s">
        <v>84</v>
      </c>
    </row>
    <row r="146" spans="1:65" s="13" customFormat="1" ht="11.25">
      <c r="B146" s="206"/>
      <c r="C146" s="207"/>
      <c r="D146" s="202" t="s">
        <v>133</v>
      </c>
      <c r="E146" s="208" t="s">
        <v>19</v>
      </c>
      <c r="F146" s="209" t="s">
        <v>202</v>
      </c>
      <c r="G146" s="207"/>
      <c r="H146" s="210">
        <v>519.97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133</v>
      </c>
      <c r="AU146" s="216" t="s">
        <v>84</v>
      </c>
      <c r="AV146" s="13" t="s">
        <v>84</v>
      </c>
      <c r="AW146" s="13" t="s">
        <v>35</v>
      </c>
      <c r="AX146" s="13" t="s">
        <v>82</v>
      </c>
      <c r="AY146" s="216" t="s">
        <v>122</v>
      </c>
    </row>
    <row r="147" spans="1:65" s="2" customFormat="1" ht="55.5" customHeight="1">
      <c r="A147" s="36"/>
      <c r="B147" s="37"/>
      <c r="C147" s="189" t="s">
        <v>203</v>
      </c>
      <c r="D147" s="189" t="s">
        <v>124</v>
      </c>
      <c r="E147" s="190" t="s">
        <v>204</v>
      </c>
      <c r="F147" s="191" t="s">
        <v>205</v>
      </c>
      <c r="G147" s="192" t="s">
        <v>127</v>
      </c>
      <c r="H147" s="193">
        <v>689.59500000000003</v>
      </c>
      <c r="I147" s="194"/>
      <c r="J147" s="195">
        <f>ROUND(I147*H147,2)</f>
        <v>0</v>
      </c>
      <c r="K147" s="191" t="s">
        <v>128</v>
      </c>
      <c r="L147" s="41"/>
      <c r="M147" s="196" t="s">
        <v>19</v>
      </c>
      <c r="N147" s="197" t="s">
        <v>45</v>
      </c>
      <c r="O147" s="66"/>
      <c r="P147" s="198">
        <f>O147*H147</f>
        <v>0</v>
      </c>
      <c r="Q147" s="198">
        <v>0</v>
      </c>
      <c r="R147" s="198">
        <f>Q147*H147</f>
        <v>0</v>
      </c>
      <c r="S147" s="198">
        <v>0.28999999999999998</v>
      </c>
      <c r="T147" s="199">
        <f>S147*H147</f>
        <v>199.98255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0" t="s">
        <v>129</v>
      </c>
      <c r="AT147" s="200" t="s">
        <v>124</v>
      </c>
      <c r="AU147" s="200" t="s">
        <v>84</v>
      </c>
      <c r="AY147" s="19" t="s">
        <v>122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9" t="s">
        <v>82</v>
      </c>
      <c r="BK147" s="201">
        <f>ROUND(I147*H147,2)</f>
        <v>0</v>
      </c>
      <c r="BL147" s="19" t="s">
        <v>129</v>
      </c>
      <c r="BM147" s="200" t="s">
        <v>206</v>
      </c>
    </row>
    <row r="148" spans="1:65" s="2" customFormat="1" ht="302.25">
      <c r="A148" s="36"/>
      <c r="B148" s="37"/>
      <c r="C148" s="38"/>
      <c r="D148" s="202" t="s">
        <v>131</v>
      </c>
      <c r="E148" s="38"/>
      <c r="F148" s="203" t="s">
        <v>192</v>
      </c>
      <c r="G148" s="38"/>
      <c r="H148" s="38"/>
      <c r="I148" s="110"/>
      <c r="J148" s="38"/>
      <c r="K148" s="38"/>
      <c r="L148" s="41"/>
      <c r="M148" s="204"/>
      <c r="N148" s="205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131</v>
      </c>
      <c r="AU148" s="19" t="s">
        <v>84</v>
      </c>
    </row>
    <row r="149" spans="1:65" s="13" customFormat="1" ht="11.25">
      <c r="B149" s="206"/>
      <c r="C149" s="207"/>
      <c r="D149" s="202" t="s">
        <v>133</v>
      </c>
      <c r="E149" s="208" t="s">
        <v>19</v>
      </c>
      <c r="F149" s="209" t="s">
        <v>207</v>
      </c>
      <c r="G149" s="207"/>
      <c r="H149" s="210">
        <v>496.92500000000001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133</v>
      </c>
      <c r="AU149" s="216" t="s">
        <v>84</v>
      </c>
      <c r="AV149" s="13" t="s">
        <v>84</v>
      </c>
      <c r="AW149" s="13" t="s">
        <v>35</v>
      </c>
      <c r="AX149" s="13" t="s">
        <v>74</v>
      </c>
      <c r="AY149" s="216" t="s">
        <v>122</v>
      </c>
    </row>
    <row r="150" spans="1:65" s="13" customFormat="1" ht="11.25">
      <c r="B150" s="206"/>
      <c r="C150" s="207"/>
      <c r="D150" s="202" t="s">
        <v>133</v>
      </c>
      <c r="E150" s="208" t="s">
        <v>19</v>
      </c>
      <c r="F150" s="209" t="s">
        <v>208</v>
      </c>
      <c r="G150" s="207"/>
      <c r="H150" s="210">
        <v>51.64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133</v>
      </c>
      <c r="AU150" s="216" t="s">
        <v>84</v>
      </c>
      <c r="AV150" s="13" t="s">
        <v>84</v>
      </c>
      <c r="AW150" s="13" t="s">
        <v>35</v>
      </c>
      <c r="AX150" s="13" t="s">
        <v>74</v>
      </c>
      <c r="AY150" s="216" t="s">
        <v>122</v>
      </c>
    </row>
    <row r="151" spans="1:65" s="13" customFormat="1" ht="11.25">
      <c r="B151" s="206"/>
      <c r="C151" s="207"/>
      <c r="D151" s="202" t="s">
        <v>133</v>
      </c>
      <c r="E151" s="208" t="s">
        <v>19</v>
      </c>
      <c r="F151" s="209" t="s">
        <v>209</v>
      </c>
      <c r="G151" s="207"/>
      <c r="H151" s="210">
        <v>141.03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133</v>
      </c>
      <c r="AU151" s="216" t="s">
        <v>84</v>
      </c>
      <c r="AV151" s="13" t="s">
        <v>84</v>
      </c>
      <c r="AW151" s="13" t="s">
        <v>35</v>
      </c>
      <c r="AX151" s="13" t="s">
        <v>74</v>
      </c>
      <c r="AY151" s="216" t="s">
        <v>122</v>
      </c>
    </row>
    <row r="152" spans="1:65" s="14" customFormat="1" ht="11.25">
      <c r="B152" s="217"/>
      <c r="C152" s="218"/>
      <c r="D152" s="202" t="s">
        <v>133</v>
      </c>
      <c r="E152" s="219" t="s">
        <v>19</v>
      </c>
      <c r="F152" s="220" t="s">
        <v>153</v>
      </c>
      <c r="G152" s="218"/>
      <c r="H152" s="221">
        <v>689.59500000000003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133</v>
      </c>
      <c r="AU152" s="227" t="s">
        <v>84</v>
      </c>
      <c r="AV152" s="14" t="s">
        <v>129</v>
      </c>
      <c r="AW152" s="14" t="s">
        <v>35</v>
      </c>
      <c r="AX152" s="14" t="s">
        <v>82</v>
      </c>
      <c r="AY152" s="227" t="s">
        <v>122</v>
      </c>
    </row>
    <row r="153" spans="1:65" s="2" customFormat="1" ht="55.5" customHeight="1">
      <c r="A153" s="36"/>
      <c r="B153" s="37"/>
      <c r="C153" s="189" t="s">
        <v>210</v>
      </c>
      <c r="D153" s="189" t="s">
        <v>124</v>
      </c>
      <c r="E153" s="190" t="s">
        <v>211</v>
      </c>
      <c r="F153" s="191" t="s">
        <v>212</v>
      </c>
      <c r="G153" s="192" t="s">
        <v>127</v>
      </c>
      <c r="H153" s="193">
        <v>1057.27</v>
      </c>
      <c r="I153" s="194"/>
      <c r="J153" s="195">
        <f>ROUND(I153*H153,2)</f>
        <v>0</v>
      </c>
      <c r="K153" s="191" t="s">
        <v>128</v>
      </c>
      <c r="L153" s="41"/>
      <c r="M153" s="196" t="s">
        <v>19</v>
      </c>
      <c r="N153" s="197" t="s">
        <v>45</v>
      </c>
      <c r="O153" s="66"/>
      <c r="P153" s="198">
        <f>O153*H153</f>
        <v>0</v>
      </c>
      <c r="Q153" s="198">
        <v>0</v>
      </c>
      <c r="R153" s="198">
        <f>Q153*H153</f>
        <v>0</v>
      </c>
      <c r="S153" s="198">
        <v>0.57999999999999996</v>
      </c>
      <c r="T153" s="199">
        <f>S153*H153</f>
        <v>613.21659999999997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0" t="s">
        <v>129</v>
      </c>
      <c r="AT153" s="200" t="s">
        <v>124</v>
      </c>
      <c r="AU153" s="200" t="s">
        <v>84</v>
      </c>
      <c r="AY153" s="19" t="s">
        <v>122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9" t="s">
        <v>82</v>
      </c>
      <c r="BK153" s="201">
        <f>ROUND(I153*H153,2)</f>
        <v>0</v>
      </c>
      <c r="BL153" s="19" t="s">
        <v>129</v>
      </c>
      <c r="BM153" s="200" t="s">
        <v>213</v>
      </c>
    </row>
    <row r="154" spans="1:65" s="2" customFormat="1" ht="302.25">
      <c r="A154" s="36"/>
      <c r="B154" s="37"/>
      <c r="C154" s="38"/>
      <c r="D154" s="202" t="s">
        <v>131</v>
      </c>
      <c r="E154" s="38"/>
      <c r="F154" s="203" t="s">
        <v>192</v>
      </c>
      <c r="G154" s="38"/>
      <c r="H154" s="38"/>
      <c r="I154" s="110"/>
      <c r="J154" s="38"/>
      <c r="K154" s="38"/>
      <c r="L154" s="41"/>
      <c r="M154" s="204"/>
      <c r="N154" s="205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131</v>
      </c>
      <c r="AU154" s="19" t="s">
        <v>84</v>
      </c>
    </row>
    <row r="155" spans="1:65" s="13" customFormat="1" ht="11.25">
      <c r="B155" s="206"/>
      <c r="C155" s="207"/>
      <c r="D155" s="202" t="s">
        <v>133</v>
      </c>
      <c r="E155" s="208" t="s">
        <v>19</v>
      </c>
      <c r="F155" s="209" t="s">
        <v>214</v>
      </c>
      <c r="G155" s="207"/>
      <c r="H155" s="210">
        <v>1057.27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133</v>
      </c>
      <c r="AU155" s="216" t="s">
        <v>84</v>
      </c>
      <c r="AV155" s="13" t="s">
        <v>84</v>
      </c>
      <c r="AW155" s="13" t="s">
        <v>35</v>
      </c>
      <c r="AX155" s="13" t="s">
        <v>82</v>
      </c>
      <c r="AY155" s="216" t="s">
        <v>122</v>
      </c>
    </row>
    <row r="156" spans="1:65" s="2" customFormat="1" ht="44.25" customHeight="1">
      <c r="A156" s="36"/>
      <c r="B156" s="37"/>
      <c r="C156" s="189" t="s">
        <v>215</v>
      </c>
      <c r="D156" s="189" t="s">
        <v>124</v>
      </c>
      <c r="E156" s="190" t="s">
        <v>216</v>
      </c>
      <c r="F156" s="191" t="s">
        <v>217</v>
      </c>
      <c r="G156" s="192" t="s">
        <v>127</v>
      </c>
      <c r="H156" s="193">
        <v>141.03</v>
      </c>
      <c r="I156" s="194"/>
      <c r="J156" s="195">
        <f>ROUND(I156*H156,2)</f>
        <v>0</v>
      </c>
      <c r="K156" s="191" t="s">
        <v>128</v>
      </c>
      <c r="L156" s="41"/>
      <c r="M156" s="196" t="s">
        <v>19</v>
      </c>
      <c r="N156" s="197" t="s">
        <v>45</v>
      </c>
      <c r="O156" s="66"/>
      <c r="P156" s="198">
        <f>O156*H156</f>
        <v>0</v>
      </c>
      <c r="Q156" s="198">
        <v>0</v>
      </c>
      <c r="R156" s="198">
        <f>Q156*H156</f>
        <v>0</v>
      </c>
      <c r="S156" s="198">
        <v>0.316</v>
      </c>
      <c r="T156" s="199">
        <f>S156*H156</f>
        <v>44.565480000000001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0" t="s">
        <v>129</v>
      </c>
      <c r="AT156" s="200" t="s">
        <v>124</v>
      </c>
      <c r="AU156" s="200" t="s">
        <v>84</v>
      </c>
      <c r="AY156" s="19" t="s">
        <v>122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9" t="s">
        <v>82</v>
      </c>
      <c r="BK156" s="201">
        <f>ROUND(I156*H156,2)</f>
        <v>0</v>
      </c>
      <c r="BL156" s="19" t="s">
        <v>129</v>
      </c>
      <c r="BM156" s="200" t="s">
        <v>218</v>
      </c>
    </row>
    <row r="157" spans="1:65" s="2" customFormat="1" ht="302.25">
      <c r="A157" s="36"/>
      <c r="B157" s="37"/>
      <c r="C157" s="38"/>
      <c r="D157" s="202" t="s">
        <v>131</v>
      </c>
      <c r="E157" s="38"/>
      <c r="F157" s="203" t="s">
        <v>192</v>
      </c>
      <c r="G157" s="38"/>
      <c r="H157" s="38"/>
      <c r="I157" s="110"/>
      <c r="J157" s="38"/>
      <c r="K157" s="38"/>
      <c r="L157" s="41"/>
      <c r="M157" s="204"/>
      <c r="N157" s="205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131</v>
      </c>
      <c r="AU157" s="19" t="s">
        <v>84</v>
      </c>
    </row>
    <row r="158" spans="1:65" s="13" customFormat="1" ht="11.25">
      <c r="B158" s="206"/>
      <c r="C158" s="207"/>
      <c r="D158" s="202" t="s">
        <v>133</v>
      </c>
      <c r="E158" s="208" t="s">
        <v>19</v>
      </c>
      <c r="F158" s="209" t="s">
        <v>219</v>
      </c>
      <c r="G158" s="207"/>
      <c r="H158" s="210">
        <v>29.1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133</v>
      </c>
      <c r="AU158" s="216" t="s">
        <v>84</v>
      </c>
      <c r="AV158" s="13" t="s">
        <v>84</v>
      </c>
      <c r="AW158" s="13" t="s">
        <v>35</v>
      </c>
      <c r="AX158" s="13" t="s">
        <v>74</v>
      </c>
      <c r="AY158" s="216" t="s">
        <v>122</v>
      </c>
    </row>
    <row r="159" spans="1:65" s="13" customFormat="1" ht="11.25">
      <c r="B159" s="206"/>
      <c r="C159" s="207"/>
      <c r="D159" s="202" t="s">
        <v>133</v>
      </c>
      <c r="E159" s="208" t="s">
        <v>19</v>
      </c>
      <c r="F159" s="209" t="s">
        <v>220</v>
      </c>
      <c r="G159" s="207"/>
      <c r="H159" s="210">
        <v>111.93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133</v>
      </c>
      <c r="AU159" s="216" t="s">
        <v>84</v>
      </c>
      <c r="AV159" s="13" t="s">
        <v>84</v>
      </c>
      <c r="AW159" s="13" t="s">
        <v>35</v>
      </c>
      <c r="AX159" s="13" t="s">
        <v>74</v>
      </c>
      <c r="AY159" s="216" t="s">
        <v>122</v>
      </c>
    </row>
    <row r="160" spans="1:65" s="14" customFormat="1" ht="11.25">
      <c r="B160" s="217"/>
      <c r="C160" s="218"/>
      <c r="D160" s="202" t="s">
        <v>133</v>
      </c>
      <c r="E160" s="219" t="s">
        <v>19</v>
      </c>
      <c r="F160" s="220" t="s">
        <v>153</v>
      </c>
      <c r="G160" s="218"/>
      <c r="H160" s="221">
        <v>141.03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133</v>
      </c>
      <c r="AU160" s="227" t="s">
        <v>84</v>
      </c>
      <c r="AV160" s="14" t="s">
        <v>129</v>
      </c>
      <c r="AW160" s="14" t="s">
        <v>35</v>
      </c>
      <c r="AX160" s="14" t="s">
        <v>82</v>
      </c>
      <c r="AY160" s="227" t="s">
        <v>122</v>
      </c>
    </row>
    <row r="161" spans="1:65" s="2" customFormat="1" ht="66.75" customHeight="1">
      <c r="A161" s="36"/>
      <c r="B161" s="37"/>
      <c r="C161" s="189" t="s">
        <v>8</v>
      </c>
      <c r="D161" s="189" t="s">
        <v>124</v>
      </c>
      <c r="E161" s="190" t="s">
        <v>221</v>
      </c>
      <c r="F161" s="191" t="s">
        <v>222</v>
      </c>
      <c r="G161" s="192" t="s">
        <v>127</v>
      </c>
      <c r="H161" s="193">
        <v>8.5</v>
      </c>
      <c r="I161" s="194"/>
      <c r="J161" s="195">
        <f>ROUND(I161*H161,2)</f>
        <v>0</v>
      </c>
      <c r="K161" s="191" t="s">
        <v>128</v>
      </c>
      <c r="L161" s="41"/>
      <c r="M161" s="196" t="s">
        <v>19</v>
      </c>
      <c r="N161" s="197" t="s">
        <v>45</v>
      </c>
      <c r="O161" s="66"/>
      <c r="P161" s="198">
        <f>O161*H161</f>
        <v>0</v>
      </c>
      <c r="Q161" s="198">
        <v>0</v>
      </c>
      <c r="R161" s="198">
        <f>Q161*H161</f>
        <v>0</v>
      </c>
      <c r="S161" s="198">
        <v>0.57999999999999996</v>
      </c>
      <c r="T161" s="199">
        <f>S161*H161</f>
        <v>4.93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0" t="s">
        <v>129</v>
      </c>
      <c r="AT161" s="200" t="s">
        <v>124</v>
      </c>
      <c r="AU161" s="200" t="s">
        <v>84</v>
      </c>
      <c r="AY161" s="19" t="s">
        <v>122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9" t="s">
        <v>82</v>
      </c>
      <c r="BK161" s="201">
        <f>ROUND(I161*H161,2)</f>
        <v>0</v>
      </c>
      <c r="BL161" s="19" t="s">
        <v>129</v>
      </c>
      <c r="BM161" s="200" t="s">
        <v>223</v>
      </c>
    </row>
    <row r="162" spans="1:65" s="2" customFormat="1" ht="282.75">
      <c r="A162" s="36"/>
      <c r="B162" s="37"/>
      <c r="C162" s="38"/>
      <c r="D162" s="202" t="s">
        <v>131</v>
      </c>
      <c r="E162" s="38"/>
      <c r="F162" s="203" t="s">
        <v>224</v>
      </c>
      <c r="G162" s="38"/>
      <c r="H162" s="38"/>
      <c r="I162" s="110"/>
      <c r="J162" s="38"/>
      <c r="K162" s="38"/>
      <c r="L162" s="41"/>
      <c r="M162" s="204"/>
      <c r="N162" s="205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131</v>
      </c>
      <c r="AU162" s="19" t="s">
        <v>84</v>
      </c>
    </row>
    <row r="163" spans="1:65" s="13" customFormat="1" ht="11.25">
      <c r="B163" s="206"/>
      <c r="C163" s="207"/>
      <c r="D163" s="202" t="s">
        <v>133</v>
      </c>
      <c r="E163" s="208" t="s">
        <v>19</v>
      </c>
      <c r="F163" s="209" t="s">
        <v>150</v>
      </c>
      <c r="G163" s="207"/>
      <c r="H163" s="210">
        <v>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133</v>
      </c>
      <c r="AU163" s="216" t="s">
        <v>84</v>
      </c>
      <c r="AV163" s="13" t="s">
        <v>84</v>
      </c>
      <c r="AW163" s="13" t="s">
        <v>35</v>
      </c>
      <c r="AX163" s="13" t="s">
        <v>74</v>
      </c>
      <c r="AY163" s="216" t="s">
        <v>122</v>
      </c>
    </row>
    <row r="164" spans="1:65" s="13" customFormat="1" ht="11.25">
      <c r="B164" s="206"/>
      <c r="C164" s="207"/>
      <c r="D164" s="202" t="s">
        <v>133</v>
      </c>
      <c r="E164" s="208" t="s">
        <v>19</v>
      </c>
      <c r="F164" s="209" t="s">
        <v>151</v>
      </c>
      <c r="G164" s="207"/>
      <c r="H164" s="210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133</v>
      </c>
      <c r="AU164" s="216" t="s">
        <v>84</v>
      </c>
      <c r="AV164" s="13" t="s">
        <v>84</v>
      </c>
      <c r="AW164" s="13" t="s">
        <v>35</v>
      </c>
      <c r="AX164" s="13" t="s">
        <v>74</v>
      </c>
      <c r="AY164" s="216" t="s">
        <v>122</v>
      </c>
    </row>
    <row r="165" spans="1:65" s="13" customFormat="1" ht="11.25">
      <c r="B165" s="206"/>
      <c r="C165" s="207"/>
      <c r="D165" s="202" t="s">
        <v>133</v>
      </c>
      <c r="E165" s="208" t="s">
        <v>19</v>
      </c>
      <c r="F165" s="209" t="s">
        <v>152</v>
      </c>
      <c r="G165" s="207"/>
      <c r="H165" s="210">
        <v>1.5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133</v>
      </c>
      <c r="AU165" s="216" t="s">
        <v>84</v>
      </c>
      <c r="AV165" s="13" t="s">
        <v>84</v>
      </c>
      <c r="AW165" s="13" t="s">
        <v>35</v>
      </c>
      <c r="AX165" s="13" t="s">
        <v>74</v>
      </c>
      <c r="AY165" s="216" t="s">
        <v>122</v>
      </c>
    </row>
    <row r="166" spans="1:65" s="14" customFormat="1" ht="11.25">
      <c r="B166" s="217"/>
      <c r="C166" s="218"/>
      <c r="D166" s="202" t="s">
        <v>133</v>
      </c>
      <c r="E166" s="219" t="s">
        <v>19</v>
      </c>
      <c r="F166" s="220" t="s">
        <v>153</v>
      </c>
      <c r="G166" s="218"/>
      <c r="H166" s="221">
        <v>8.5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133</v>
      </c>
      <c r="AU166" s="227" t="s">
        <v>84</v>
      </c>
      <c r="AV166" s="14" t="s">
        <v>129</v>
      </c>
      <c r="AW166" s="14" t="s">
        <v>35</v>
      </c>
      <c r="AX166" s="14" t="s">
        <v>82</v>
      </c>
      <c r="AY166" s="227" t="s">
        <v>122</v>
      </c>
    </row>
    <row r="167" spans="1:65" s="2" customFormat="1" ht="44.25" customHeight="1">
      <c r="A167" s="36"/>
      <c r="B167" s="37"/>
      <c r="C167" s="189" t="s">
        <v>225</v>
      </c>
      <c r="D167" s="189" t="s">
        <v>124</v>
      </c>
      <c r="E167" s="190" t="s">
        <v>226</v>
      </c>
      <c r="F167" s="191" t="s">
        <v>227</v>
      </c>
      <c r="G167" s="192" t="s">
        <v>228</v>
      </c>
      <c r="H167" s="193">
        <v>467.012</v>
      </c>
      <c r="I167" s="194"/>
      <c r="J167" s="195">
        <f>ROUND(I167*H167,2)</f>
        <v>0</v>
      </c>
      <c r="K167" s="191" t="s">
        <v>128</v>
      </c>
      <c r="L167" s="41"/>
      <c r="M167" s="196" t="s">
        <v>19</v>
      </c>
      <c r="N167" s="197" t="s">
        <v>45</v>
      </c>
      <c r="O167" s="66"/>
      <c r="P167" s="198">
        <f>O167*H167</f>
        <v>0</v>
      </c>
      <c r="Q167" s="198">
        <v>0</v>
      </c>
      <c r="R167" s="198">
        <f>Q167*H167</f>
        <v>0</v>
      </c>
      <c r="S167" s="198">
        <v>0.20499999999999999</v>
      </c>
      <c r="T167" s="199">
        <f>S167*H167</f>
        <v>95.737459999999999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0" t="s">
        <v>129</v>
      </c>
      <c r="AT167" s="200" t="s">
        <v>124</v>
      </c>
      <c r="AU167" s="200" t="s">
        <v>84</v>
      </c>
      <c r="AY167" s="19" t="s">
        <v>122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9" t="s">
        <v>82</v>
      </c>
      <c r="BK167" s="201">
        <f>ROUND(I167*H167,2)</f>
        <v>0</v>
      </c>
      <c r="BL167" s="19" t="s">
        <v>129</v>
      </c>
      <c r="BM167" s="200" t="s">
        <v>229</v>
      </c>
    </row>
    <row r="168" spans="1:65" s="2" customFormat="1" ht="195">
      <c r="A168" s="36"/>
      <c r="B168" s="37"/>
      <c r="C168" s="38"/>
      <c r="D168" s="202" t="s">
        <v>131</v>
      </c>
      <c r="E168" s="38"/>
      <c r="F168" s="203" t="s">
        <v>230</v>
      </c>
      <c r="G168" s="38"/>
      <c r="H168" s="38"/>
      <c r="I168" s="110"/>
      <c r="J168" s="38"/>
      <c r="K168" s="38"/>
      <c r="L168" s="41"/>
      <c r="M168" s="204"/>
      <c r="N168" s="205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131</v>
      </c>
      <c r="AU168" s="19" t="s">
        <v>84</v>
      </c>
    </row>
    <row r="169" spans="1:65" s="13" customFormat="1" ht="22.5">
      <c r="B169" s="206"/>
      <c r="C169" s="207"/>
      <c r="D169" s="202" t="s">
        <v>133</v>
      </c>
      <c r="E169" s="208" t="s">
        <v>19</v>
      </c>
      <c r="F169" s="209" t="s">
        <v>231</v>
      </c>
      <c r="G169" s="207"/>
      <c r="H169" s="210">
        <v>56.4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133</v>
      </c>
      <c r="AU169" s="216" t="s">
        <v>84</v>
      </c>
      <c r="AV169" s="13" t="s">
        <v>84</v>
      </c>
      <c r="AW169" s="13" t="s">
        <v>35</v>
      </c>
      <c r="AX169" s="13" t="s">
        <v>74</v>
      </c>
      <c r="AY169" s="216" t="s">
        <v>122</v>
      </c>
    </row>
    <row r="170" spans="1:65" s="13" customFormat="1" ht="22.5">
      <c r="B170" s="206"/>
      <c r="C170" s="207"/>
      <c r="D170" s="202" t="s">
        <v>133</v>
      </c>
      <c r="E170" s="208" t="s">
        <v>19</v>
      </c>
      <c r="F170" s="209" t="s">
        <v>232</v>
      </c>
      <c r="G170" s="207"/>
      <c r="H170" s="210">
        <v>118.57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133</v>
      </c>
      <c r="AU170" s="216" t="s">
        <v>84</v>
      </c>
      <c r="AV170" s="13" t="s">
        <v>84</v>
      </c>
      <c r="AW170" s="13" t="s">
        <v>35</v>
      </c>
      <c r="AX170" s="13" t="s">
        <v>74</v>
      </c>
      <c r="AY170" s="216" t="s">
        <v>122</v>
      </c>
    </row>
    <row r="171" spans="1:65" s="13" customFormat="1" ht="22.5">
      <c r="B171" s="206"/>
      <c r="C171" s="207"/>
      <c r="D171" s="202" t="s">
        <v>133</v>
      </c>
      <c r="E171" s="208" t="s">
        <v>19</v>
      </c>
      <c r="F171" s="209" t="s">
        <v>233</v>
      </c>
      <c r="G171" s="207"/>
      <c r="H171" s="210">
        <v>94.822000000000003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133</v>
      </c>
      <c r="AU171" s="216" t="s">
        <v>84</v>
      </c>
      <c r="AV171" s="13" t="s">
        <v>84</v>
      </c>
      <c r="AW171" s="13" t="s">
        <v>35</v>
      </c>
      <c r="AX171" s="13" t="s">
        <v>74</v>
      </c>
      <c r="AY171" s="216" t="s">
        <v>122</v>
      </c>
    </row>
    <row r="172" spans="1:65" s="13" customFormat="1" ht="22.5">
      <c r="B172" s="206"/>
      <c r="C172" s="207"/>
      <c r="D172" s="202" t="s">
        <v>133</v>
      </c>
      <c r="E172" s="208" t="s">
        <v>19</v>
      </c>
      <c r="F172" s="209" t="s">
        <v>234</v>
      </c>
      <c r="G172" s="207"/>
      <c r="H172" s="210">
        <v>26.62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133</v>
      </c>
      <c r="AU172" s="216" t="s">
        <v>84</v>
      </c>
      <c r="AV172" s="13" t="s">
        <v>84</v>
      </c>
      <c r="AW172" s="13" t="s">
        <v>35</v>
      </c>
      <c r="AX172" s="13" t="s">
        <v>74</v>
      </c>
      <c r="AY172" s="216" t="s">
        <v>122</v>
      </c>
    </row>
    <row r="173" spans="1:65" s="13" customFormat="1" ht="11.25">
      <c r="B173" s="206"/>
      <c r="C173" s="207"/>
      <c r="D173" s="202" t="s">
        <v>133</v>
      </c>
      <c r="E173" s="208" t="s">
        <v>19</v>
      </c>
      <c r="F173" s="209" t="s">
        <v>235</v>
      </c>
      <c r="G173" s="207"/>
      <c r="H173" s="210">
        <v>32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133</v>
      </c>
      <c r="AU173" s="216" t="s">
        <v>84</v>
      </c>
      <c r="AV173" s="13" t="s">
        <v>84</v>
      </c>
      <c r="AW173" s="13" t="s">
        <v>35</v>
      </c>
      <c r="AX173" s="13" t="s">
        <v>74</v>
      </c>
      <c r="AY173" s="216" t="s">
        <v>122</v>
      </c>
    </row>
    <row r="174" spans="1:65" s="13" customFormat="1" ht="22.5">
      <c r="B174" s="206"/>
      <c r="C174" s="207"/>
      <c r="D174" s="202" t="s">
        <v>133</v>
      </c>
      <c r="E174" s="208" t="s">
        <v>19</v>
      </c>
      <c r="F174" s="209" t="s">
        <v>236</v>
      </c>
      <c r="G174" s="207"/>
      <c r="H174" s="210">
        <v>103.3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133</v>
      </c>
      <c r="AU174" s="216" t="s">
        <v>84</v>
      </c>
      <c r="AV174" s="13" t="s">
        <v>84</v>
      </c>
      <c r="AW174" s="13" t="s">
        <v>35</v>
      </c>
      <c r="AX174" s="13" t="s">
        <v>74</v>
      </c>
      <c r="AY174" s="216" t="s">
        <v>122</v>
      </c>
    </row>
    <row r="175" spans="1:65" s="13" customFormat="1" ht="11.25">
      <c r="B175" s="206"/>
      <c r="C175" s="207"/>
      <c r="D175" s="202" t="s">
        <v>133</v>
      </c>
      <c r="E175" s="208" t="s">
        <v>19</v>
      </c>
      <c r="F175" s="209" t="s">
        <v>237</v>
      </c>
      <c r="G175" s="207"/>
      <c r="H175" s="210">
        <v>35.299999999999997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133</v>
      </c>
      <c r="AU175" s="216" t="s">
        <v>84</v>
      </c>
      <c r="AV175" s="13" t="s">
        <v>84</v>
      </c>
      <c r="AW175" s="13" t="s">
        <v>35</v>
      </c>
      <c r="AX175" s="13" t="s">
        <v>74</v>
      </c>
      <c r="AY175" s="216" t="s">
        <v>122</v>
      </c>
    </row>
    <row r="176" spans="1:65" s="14" customFormat="1" ht="11.25">
      <c r="B176" s="217"/>
      <c r="C176" s="218"/>
      <c r="D176" s="202" t="s">
        <v>133</v>
      </c>
      <c r="E176" s="219" t="s">
        <v>19</v>
      </c>
      <c r="F176" s="220" t="s">
        <v>153</v>
      </c>
      <c r="G176" s="218"/>
      <c r="H176" s="221">
        <v>467.012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133</v>
      </c>
      <c r="AU176" s="227" t="s">
        <v>84</v>
      </c>
      <c r="AV176" s="14" t="s">
        <v>129</v>
      </c>
      <c r="AW176" s="14" t="s">
        <v>35</v>
      </c>
      <c r="AX176" s="14" t="s">
        <v>82</v>
      </c>
      <c r="AY176" s="227" t="s">
        <v>122</v>
      </c>
    </row>
    <row r="177" spans="1:65" s="2" customFormat="1" ht="44.25" customHeight="1">
      <c r="A177" s="36"/>
      <c r="B177" s="37"/>
      <c r="C177" s="189" t="s">
        <v>238</v>
      </c>
      <c r="D177" s="189" t="s">
        <v>124</v>
      </c>
      <c r="E177" s="190" t="s">
        <v>239</v>
      </c>
      <c r="F177" s="191" t="s">
        <v>240</v>
      </c>
      <c r="G177" s="192" t="s">
        <v>241</v>
      </c>
      <c r="H177" s="193">
        <v>5.8</v>
      </c>
      <c r="I177" s="194"/>
      <c r="J177" s="195">
        <f>ROUND(I177*H177,2)</f>
        <v>0</v>
      </c>
      <c r="K177" s="191" t="s">
        <v>128</v>
      </c>
      <c r="L177" s="41"/>
      <c r="M177" s="196" t="s">
        <v>19</v>
      </c>
      <c r="N177" s="197" t="s">
        <v>45</v>
      </c>
      <c r="O177" s="66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0" t="s">
        <v>129</v>
      </c>
      <c r="AT177" s="200" t="s">
        <v>124</v>
      </c>
      <c r="AU177" s="200" t="s">
        <v>84</v>
      </c>
      <c r="AY177" s="19" t="s">
        <v>122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9" t="s">
        <v>82</v>
      </c>
      <c r="BK177" s="201">
        <f>ROUND(I177*H177,2)</f>
        <v>0</v>
      </c>
      <c r="BL177" s="19" t="s">
        <v>129</v>
      </c>
      <c r="BM177" s="200" t="s">
        <v>242</v>
      </c>
    </row>
    <row r="178" spans="1:65" s="2" customFormat="1" ht="273">
      <c r="A178" s="36"/>
      <c r="B178" s="37"/>
      <c r="C178" s="38"/>
      <c r="D178" s="202" t="s">
        <v>131</v>
      </c>
      <c r="E178" s="38"/>
      <c r="F178" s="203" t="s">
        <v>243</v>
      </c>
      <c r="G178" s="38"/>
      <c r="H178" s="38"/>
      <c r="I178" s="110"/>
      <c r="J178" s="38"/>
      <c r="K178" s="38"/>
      <c r="L178" s="41"/>
      <c r="M178" s="204"/>
      <c r="N178" s="205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131</v>
      </c>
      <c r="AU178" s="19" t="s">
        <v>84</v>
      </c>
    </row>
    <row r="179" spans="1:65" s="13" customFormat="1" ht="11.25">
      <c r="B179" s="206"/>
      <c r="C179" s="207"/>
      <c r="D179" s="202" t="s">
        <v>133</v>
      </c>
      <c r="E179" s="208" t="s">
        <v>19</v>
      </c>
      <c r="F179" s="209" t="s">
        <v>244</v>
      </c>
      <c r="G179" s="207"/>
      <c r="H179" s="210">
        <v>5.8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133</v>
      </c>
      <c r="AU179" s="216" t="s">
        <v>84</v>
      </c>
      <c r="AV179" s="13" t="s">
        <v>84</v>
      </c>
      <c r="AW179" s="13" t="s">
        <v>35</v>
      </c>
      <c r="AX179" s="13" t="s">
        <v>82</v>
      </c>
      <c r="AY179" s="216" t="s">
        <v>122</v>
      </c>
    </row>
    <row r="180" spans="1:65" s="2" customFormat="1" ht="44.25" customHeight="1">
      <c r="A180" s="36"/>
      <c r="B180" s="37"/>
      <c r="C180" s="189" t="s">
        <v>245</v>
      </c>
      <c r="D180" s="189" t="s">
        <v>124</v>
      </c>
      <c r="E180" s="190" t="s">
        <v>246</v>
      </c>
      <c r="F180" s="191" t="s">
        <v>247</v>
      </c>
      <c r="G180" s="192" t="s">
        <v>241</v>
      </c>
      <c r="H180" s="193">
        <v>680.03</v>
      </c>
      <c r="I180" s="194"/>
      <c r="J180" s="195">
        <f>ROUND(I180*H180,2)</f>
        <v>0</v>
      </c>
      <c r="K180" s="191" t="s">
        <v>128</v>
      </c>
      <c r="L180" s="41"/>
      <c r="M180" s="196" t="s">
        <v>19</v>
      </c>
      <c r="N180" s="197" t="s">
        <v>45</v>
      </c>
      <c r="O180" s="66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0" t="s">
        <v>129</v>
      </c>
      <c r="AT180" s="200" t="s">
        <v>124</v>
      </c>
      <c r="AU180" s="200" t="s">
        <v>84</v>
      </c>
      <c r="AY180" s="19" t="s">
        <v>122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9" t="s">
        <v>82</v>
      </c>
      <c r="BK180" s="201">
        <f>ROUND(I180*H180,2)</f>
        <v>0</v>
      </c>
      <c r="BL180" s="19" t="s">
        <v>129</v>
      </c>
      <c r="BM180" s="200" t="s">
        <v>248</v>
      </c>
    </row>
    <row r="181" spans="1:65" s="2" customFormat="1" ht="117">
      <c r="A181" s="36"/>
      <c r="B181" s="37"/>
      <c r="C181" s="38"/>
      <c r="D181" s="202" t="s">
        <v>131</v>
      </c>
      <c r="E181" s="38"/>
      <c r="F181" s="203" t="s">
        <v>249</v>
      </c>
      <c r="G181" s="38"/>
      <c r="H181" s="38"/>
      <c r="I181" s="110"/>
      <c r="J181" s="38"/>
      <c r="K181" s="38"/>
      <c r="L181" s="41"/>
      <c r="M181" s="204"/>
      <c r="N181" s="205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131</v>
      </c>
      <c r="AU181" s="19" t="s">
        <v>84</v>
      </c>
    </row>
    <row r="182" spans="1:65" s="13" customFormat="1" ht="11.25">
      <c r="B182" s="206"/>
      <c r="C182" s="207"/>
      <c r="D182" s="202" t="s">
        <v>133</v>
      </c>
      <c r="E182" s="208" t="s">
        <v>19</v>
      </c>
      <c r="F182" s="209" t="s">
        <v>250</v>
      </c>
      <c r="G182" s="207"/>
      <c r="H182" s="210">
        <v>220.06899999999999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133</v>
      </c>
      <c r="AU182" s="216" t="s">
        <v>84</v>
      </c>
      <c r="AV182" s="13" t="s">
        <v>84</v>
      </c>
      <c r="AW182" s="13" t="s">
        <v>35</v>
      </c>
      <c r="AX182" s="13" t="s">
        <v>74</v>
      </c>
      <c r="AY182" s="216" t="s">
        <v>122</v>
      </c>
    </row>
    <row r="183" spans="1:65" s="13" customFormat="1" ht="11.25">
      <c r="B183" s="206"/>
      <c r="C183" s="207"/>
      <c r="D183" s="202" t="s">
        <v>133</v>
      </c>
      <c r="E183" s="208" t="s">
        <v>19</v>
      </c>
      <c r="F183" s="209" t="s">
        <v>251</v>
      </c>
      <c r="G183" s="207"/>
      <c r="H183" s="210">
        <v>459.96100000000001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133</v>
      </c>
      <c r="AU183" s="216" t="s">
        <v>84</v>
      </c>
      <c r="AV183" s="13" t="s">
        <v>84</v>
      </c>
      <c r="AW183" s="13" t="s">
        <v>35</v>
      </c>
      <c r="AX183" s="13" t="s">
        <v>74</v>
      </c>
      <c r="AY183" s="216" t="s">
        <v>122</v>
      </c>
    </row>
    <row r="184" spans="1:65" s="14" customFormat="1" ht="11.25">
      <c r="B184" s="217"/>
      <c r="C184" s="218"/>
      <c r="D184" s="202" t="s">
        <v>133</v>
      </c>
      <c r="E184" s="219" t="s">
        <v>19</v>
      </c>
      <c r="F184" s="220" t="s">
        <v>153</v>
      </c>
      <c r="G184" s="218"/>
      <c r="H184" s="221">
        <v>680.03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133</v>
      </c>
      <c r="AU184" s="227" t="s">
        <v>84</v>
      </c>
      <c r="AV184" s="14" t="s">
        <v>129</v>
      </c>
      <c r="AW184" s="14" t="s">
        <v>35</v>
      </c>
      <c r="AX184" s="14" t="s">
        <v>82</v>
      </c>
      <c r="AY184" s="227" t="s">
        <v>122</v>
      </c>
    </row>
    <row r="185" spans="1:65" s="2" customFormat="1" ht="33" customHeight="1">
      <c r="A185" s="36"/>
      <c r="B185" s="37"/>
      <c r="C185" s="189" t="s">
        <v>252</v>
      </c>
      <c r="D185" s="189" t="s">
        <v>124</v>
      </c>
      <c r="E185" s="190" t="s">
        <v>253</v>
      </c>
      <c r="F185" s="191" t="s">
        <v>254</v>
      </c>
      <c r="G185" s="192" t="s">
        <v>241</v>
      </c>
      <c r="H185" s="193">
        <v>11.05</v>
      </c>
      <c r="I185" s="194"/>
      <c r="J185" s="195">
        <f>ROUND(I185*H185,2)</f>
        <v>0</v>
      </c>
      <c r="K185" s="191" t="s">
        <v>128</v>
      </c>
      <c r="L185" s="41"/>
      <c r="M185" s="196" t="s">
        <v>19</v>
      </c>
      <c r="N185" s="197" t="s">
        <v>45</v>
      </c>
      <c r="O185" s="66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0" t="s">
        <v>129</v>
      </c>
      <c r="AT185" s="200" t="s">
        <v>124</v>
      </c>
      <c r="AU185" s="200" t="s">
        <v>84</v>
      </c>
      <c r="AY185" s="19" t="s">
        <v>122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9" t="s">
        <v>82</v>
      </c>
      <c r="BK185" s="201">
        <f>ROUND(I185*H185,2)</f>
        <v>0</v>
      </c>
      <c r="BL185" s="19" t="s">
        <v>129</v>
      </c>
      <c r="BM185" s="200" t="s">
        <v>255</v>
      </c>
    </row>
    <row r="186" spans="1:65" s="2" customFormat="1" ht="243.75">
      <c r="A186" s="36"/>
      <c r="B186" s="37"/>
      <c r="C186" s="38"/>
      <c r="D186" s="202" t="s">
        <v>131</v>
      </c>
      <c r="E186" s="38"/>
      <c r="F186" s="203" t="s">
        <v>256</v>
      </c>
      <c r="G186" s="38"/>
      <c r="H186" s="38"/>
      <c r="I186" s="110"/>
      <c r="J186" s="38"/>
      <c r="K186" s="38"/>
      <c r="L186" s="41"/>
      <c r="M186" s="204"/>
      <c r="N186" s="205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131</v>
      </c>
      <c r="AU186" s="19" t="s">
        <v>84</v>
      </c>
    </row>
    <row r="187" spans="1:65" s="13" customFormat="1" ht="11.25">
      <c r="B187" s="206"/>
      <c r="C187" s="207"/>
      <c r="D187" s="202" t="s">
        <v>133</v>
      </c>
      <c r="E187" s="208" t="s">
        <v>19</v>
      </c>
      <c r="F187" s="209" t="s">
        <v>257</v>
      </c>
      <c r="G187" s="207"/>
      <c r="H187" s="210">
        <v>7.8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133</v>
      </c>
      <c r="AU187" s="216" t="s">
        <v>84</v>
      </c>
      <c r="AV187" s="13" t="s">
        <v>84</v>
      </c>
      <c r="AW187" s="13" t="s">
        <v>35</v>
      </c>
      <c r="AX187" s="13" t="s">
        <v>74</v>
      </c>
      <c r="AY187" s="216" t="s">
        <v>122</v>
      </c>
    </row>
    <row r="188" spans="1:65" s="13" customFormat="1" ht="11.25">
      <c r="B188" s="206"/>
      <c r="C188" s="207"/>
      <c r="D188" s="202" t="s">
        <v>133</v>
      </c>
      <c r="E188" s="208" t="s">
        <v>19</v>
      </c>
      <c r="F188" s="209" t="s">
        <v>258</v>
      </c>
      <c r="G188" s="207"/>
      <c r="H188" s="210">
        <v>1.3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133</v>
      </c>
      <c r="AU188" s="216" t="s">
        <v>84</v>
      </c>
      <c r="AV188" s="13" t="s">
        <v>84</v>
      </c>
      <c r="AW188" s="13" t="s">
        <v>35</v>
      </c>
      <c r="AX188" s="13" t="s">
        <v>74</v>
      </c>
      <c r="AY188" s="216" t="s">
        <v>122</v>
      </c>
    </row>
    <row r="189" spans="1:65" s="13" customFormat="1" ht="11.25">
      <c r="B189" s="206"/>
      <c r="C189" s="207"/>
      <c r="D189" s="202" t="s">
        <v>133</v>
      </c>
      <c r="E189" s="208" t="s">
        <v>19</v>
      </c>
      <c r="F189" s="209" t="s">
        <v>259</v>
      </c>
      <c r="G189" s="207"/>
      <c r="H189" s="210">
        <v>1.95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133</v>
      </c>
      <c r="AU189" s="216" t="s">
        <v>84</v>
      </c>
      <c r="AV189" s="13" t="s">
        <v>84</v>
      </c>
      <c r="AW189" s="13" t="s">
        <v>35</v>
      </c>
      <c r="AX189" s="13" t="s">
        <v>74</v>
      </c>
      <c r="AY189" s="216" t="s">
        <v>122</v>
      </c>
    </row>
    <row r="190" spans="1:65" s="14" customFormat="1" ht="11.25">
      <c r="B190" s="217"/>
      <c r="C190" s="218"/>
      <c r="D190" s="202" t="s">
        <v>133</v>
      </c>
      <c r="E190" s="219" t="s">
        <v>19</v>
      </c>
      <c r="F190" s="220" t="s">
        <v>153</v>
      </c>
      <c r="G190" s="218"/>
      <c r="H190" s="221">
        <v>11.05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133</v>
      </c>
      <c r="AU190" s="227" t="s">
        <v>84</v>
      </c>
      <c r="AV190" s="14" t="s">
        <v>129</v>
      </c>
      <c r="AW190" s="14" t="s">
        <v>35</v>
      </c>
      <c r="AX190" s="14" t="s">
        <v>82</v>
      </c>
      <c r="AY190" s="227" t="s">
        <v>122</v>
      </c>
    </row>
    <row r="191" spans="1:65" s="2" customFormat="1" ht="33" customHeight="1">
      <c r="A191" s="36"/>
      <c r="B191" s="37"/>
      <c r="C191" s="189" t="s">
        <v>260</v>
      </c>
      <c r="D191" s="189" t="s">
        <v>124</v>
      </c>
      <c r="E191" s="190" t="s">
        <v>261</v>
      </c>
      <c r="F191" s="191" t="s">
        <v>262</v>
      </c>
      <c r="G191" s="192" t="s">
        <v>241</v>
      </c>
      <c r="H191" s="193">
        <v>2.3039999999999998</v>
      </c>
      <c r="I191" s="194"/>
      <c r="J191" s="195">
        <f>ROUND(I191*H191,2)</f>
        <v>0</v>
      </c>
      <c r="K191" s="191" t="s">
        <v>128</v>
      </c>
      <c r="L191" s="41"/>
      <c r="M191" s="196" t="s">
        <v>19</v>
      </c>
      <c r="N191" s="197" t="s">
        <v>45</v>
      </c>
      <c r="O191" s="66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0" t="s">
        <v>129</v>
      </c>
      <c r="AT191" s="200" t="s">
        <v>124</v>
      </c>
      <c r="AU191" s="200" t="s">
        <v>84</v>
      </c>
      <c r="AY191" s="19" t="s">
        <v>122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9" t="s">
        <v>82</v>
      </c>
      <c r="BK191" s="201">
        <f>ROUND(I191*H191,2)</f>
        <v>0</v>
      </c>
      <c r="BL191" s="19" t="s">
        <v>129</v>
      </c>
      <c r="BM191" s="200" t="s">
        <v>263</v>
      </c>
    </row>
    <row r="192" spans="1:65" s="2" customFormat="1" ht="234">
      <c r="A192" s="36"/>
      <c r="B192" s="37"/>
      <c r="C192" s="38"/>
      <c r="D192" s="202" t="s">
        <v>131</v>
      </c>
      <c r="E192" s="38"/>
      <c r="F192" s="203" t="s">
        <v>264</v>
      </c>
      <c r="G192" s="38"/>
      <c r="H192" s="38"/>
      <c r="I192" s="110"/>
      <c r="J192" s="38"/>
      <c r="K192" s="38"/>
      <c r="L192" s="41"/>
      <c r="M192" s="204"/>
      <c r="N192" s="205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131</v>
      </c>
      <c r="AU192" s="19" t="s">
        <v>84</v>
      </c>
    </row>
    <row r="193" spans="1:65" s="13" customFormat="1" ht="11.25">
      <c r="B193" s="206"/>
      <c r="C193" s="207"/>
      <c r="D193" s="202" t="s">
        <v>133</v>
      </c>
      <c r="E193" s="208" t="s">
        <v>19</v>
      </c>
      <c r="F193" s="209" t="s">
        <v>265</v>
      </c>
      <c r="G193" s="207"/>
      <c r="H193" s="210">
        <v>2.3039999999999998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133</v>
      </c>
      <c r="AU193" s="216" t="s">
        <v>84</v>
      </c>
      <c r="AV193" s="13" t="s">
        <v>84</v>
      </c>
      <c r="AW193" s="13" t="s">
        <v>35</v>
      </c>
      <c r="AX193" s="13" t="s">
        <v>82</v>
      </c>
      <c r="AY193" s="216" t="s">
        <v>122</v>
      </c>
    </row>
    <row r="194" spans="1:65" s="2" customFormat="1" ht="44.25" customHeight="1">
      <c r="A194" s="36"/>
      <c r="B194" s="37"/>
      <c r="C194" s="189" t="s">
        <v>7</v>
      </c>
      <c r="D194" s="189" t="s">
        <v>124</v>
      </c>
      <c r="E194" s="190" t="s">
        <v>266</v>
      </c>
      <c r="F194" s="191" t="s">
        <v>267</v>
      </c>
      <c r="G194" s="192" t="s">
        <v>241</v>
      </c>
      <c r="H194" s="193">
        <v>2.3039999999999998</v>
      </c>
      <c r="I194" s="194"/>
      <c r="J194" s="195">
        <f>ROUND(I194*H194,2)</f>
        <v>0</v>
      </c>
      <c r="K194" s="191" t="s">
        <v>128</v>
      </c>
      <c r="L194" s="41"/>
      <c r="M194" s="196" t="s">
        <v>19</v>
      </c>
      <c r="N194" s="197" t="s">
        <v>45</v>
      </c>
      <c r="O194" s="66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0" t="s">
        <v>129</v>
      </c>
      <c r="AT194" s="200" t="s">
        <v>124</v>
      </c>
      <c r="AU194" s="200" t="s">
        <v>84</v>
      </c>
      <c r="AY194" s="19" t="s">
        <v>122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9" t="s">
        <v>82</v>
      </c>
      <c r="BK194" s="201">
        <f>ROUND(I194*H194,2)</f>
        <v>0</v>
      </c>
      <c r="BL194" s="19" t="s">
        <v>129</v>
      </c>
      <c r="BM194" s="200" t="s">
        <v>268</v>
      </c>
    </row>
    <row r="195" spans="1:65" s="2" customFormat="1" ht="97.5">
      <c r="A195" s="36"/>
      <c r="B195" s="37"/>
      <c r="C195" s="38"/>
      <c r="D195" s="202" t="s">
        <v>131</v>
      </c>
      <c r="E195" s="38"/>
      <c r="F195" s="203" t="s">
        <v>269</v>
      </c>
      <c r="G195" s="38"/>
      <c r="H195" s="38"/>
      <c r="I195" s="110"/>
      <c r="J195" s="38"/>
      <c r="K195" s="38"/>
      <c r="L195" s="41"/>
      <c r="M195" s="204"/>
      <c r="N195" s="205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131</v>
      </c>
      <c r="AU195" s="19" t="s">
        <v>84</v>
      </c>
    </row>
    <row r="196" spans="1:65" s="2" customFormat="1" ht="33" customHeight="1">
      <c r="A196" s="36"/>
      <c r="B196" s="37"/>
      <c r="C196" s="189" t="s">
        <v>270</v>
      </c>
      <c r="D196" s="189" t="s">
        <v>124</v>
      </c>
      <c r="E196" s="190" t="s">
        <v>271</v>
      </c>
      <c r="F196" s="191" t="s">
        <v>272</v>
      </c>
      <c r="G196" s="192" t="s">
        <v>137</v>
      </c>
      <c r="H196" s="193">
        <v>3</v>
      </c>
      <c r="I196" s="194"/>
      <c r="J196" s="195">
        <f>ROUND(I196*H196,2)</f>
        <v>0</v>
      </c>
      <c r="K196" s="191" t="s">
        <v>128</v>
      </c>
      <c r="L196" s="41"/>
      <c r="M196" s="196" t="s">
        <v>19</v>
      </c>
      <c r="N196" s="197" t="s">
        <v>45</v>
      </c>
      <c r="O196" s="66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0" t="s">
        <v>129</v>
      </c>
      <c r="AT196" s="200" t="s">
        <v>124</v>
      </c>
      <c r="AU196" s="200" t="s">
        <v>84</v>
      </c>
      <c r="AY196" s="19" t="s">
        <v>122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9" t="s">
        <v>82</v>
      </c>
      <c r="BK196" s="201">
        <f>ROUND(I196*H196,2)</f>
        <v>0</v>
      </c>
      <c r="BL196" s="19" t="s">
        <v>129</v>
      </c>
      <c r="BM196" s="200" t="s">
        <v>273</v>
      </c>
    </row>
    <row r="197" spans="1:65" s="2" customFormat="1" ht="39">
      <c r="A197" s="36"/>
      <c r="B197" s="37"/>
      <c r="C197" s="38"/>
      <c r="D197" s="202" t="s">
        <v>131</v>
      </c>
      <c r="E197" s="38"/>
      <c r="F197" s="203" t="s">
        <v>274</v>
      </c>
      <c r="G197" s="38"/>
      <c r="H197" s="38"/>
      <c r="I197" s="110"/>
      <c r="J197" s="38"/>
      <c r="K197" s="38"/>
      <c r="L197" s="41"/>
      <c r="M197" s="204"/>
      <c r="N197" s="205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131</v>
      </c>
      <c r="AU197" s="19" t="s">
        <v>84</v>
      </c>
    </row>
    <row r="198" spans="1:65" s="2" customFormat="1" ht="44.25" customHeight="1">
      <c r="A198" s="36"/>
      <c r="B198" s="37"/>
      <c r="C198" s="189" t="s">
        <v>275</v>
      </c>
      <c r="D198" s="189" t="s">
        <v>124</v>
      </c>
      <c r="E198" s="190" t="s">
        <v>276</v>
      </c>
      <c r="F198" s="191" t="s">
        <v>277</v>
      </c>
      <c r="G198" s="192" t="s">
        <v>137</v>
      </c>
      <c r="H198" s="193">
        <v>3</v>
      </c>
      <c r="I198" s="194"/>
      <c r="J198" s="195">
        <f>ROUND(I198*H198,2)</f>
        <v>0</v>
      </c>
      <c r="K198" s="191" t="s">
        <v>128</v>
      </c>
      <c r="L198" s="41"/>
      <c r="M198" s="196" t="s">
        <v>19</v>
      </c>
      <c r="N198" s="197" t="s">
        <v>45</v>
      </c>
      <c r="O198" s="66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0" t="s">
        <v>129</v>
      </c>
      <c r="AT198" s="200" t="s">
        <v>124</v>
      </c>
      <c r="AU198" s="200" t="s">
        <v>84</v>
      </c>
      <c r="AY198" s="19" t="s">
        <v>122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9" t="s">
        <v>82</v>
      </c>
      <c r="BK198" s="201">
        <f>ROUND(I198*H198,2)</f>
        <v>0</v>
      </c>
      <c r="BL198" s="19" t="s">
        <v>129</v>
      </c>
      <c r="BM198" s="200" t="s">
        <v>278</v>
      </c>
    </row>
    <row r="199" spans="1:65" s="2" customFormat="1" ht="39">
      <c r="A199" s="36"/>
      <c r="B199" s="37"/>
      <c r="C199" s="38"/>
      <c r="D199" s="202" t="s">
        <v>131</v>
      </c>
      <c r="E199" s="38"/>
      <c r="F199" s="203" t="s">
        <v>274</v>
      </c>
      <c r="G199" s="38"/>
      <c r="H199" s="38"/>
      <c r="I199" s="110"/>
      <c r="J199" s="38"/>
      <c r="K199" s="38"/>
      <c r="L199" s="41"/>
      <c r="M199" s="204"/>
      <c r="N199" s="205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131</v>
      </c>
      <c r="AU199" s="19" t="s">
        <v>84</v>
      </c>
    </row>
    <row r="200" spans="1:65" s="2" customFormat="1" ht="33" customHeight="1">
      <c r="A200" s="36"/>
      <c r="B200" s="37"/>
      <c r="C200" s="189" t="s">
        <v>279</v>
      </c>
      <c r="D200" s="189" t="s">
        <v>124</v>
      </c>
      <c r="E200" s="190" t="s">
        <v>280</v>
      </c>
      <c r="F200" s="191" t="s">
        <v>281</v>
      </c>
      <c r="G200" s="192" t="s">
        <v>137</v>
      </c>
      <c r="H200" s="193">
        <v>3</v>
      </c>
      <c r="I200" s="194"/>
      <c r="J200" s="195">
        <f>ROUND(I200*H200,2)</f>
        <v>0</v>
      </c>
      <c r="K200" s="191" t="s">
        <v>128</v>
      </c>
      <c r="L200" s="41"/>
      <c r="M200" s="196" t="s">
        <v>19</v>
      </c>
      <c r="N200" s="197" t="s">
        <v>45</v>
      </c>
      <c r="O200" s="66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0" t="s">
        <v>129</v>
      </c>
      <c r="AT200" s="200" t="s">
        <v>124</v>
      </c>
      <c r="AU200" s="200" t="s">
        <v>84</v>
      </c>
      <c r="AY200" s="19" t="s">
        <v>122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9" t="s">
        <v>82</v>
      </c>
      <c r="BK200" s="201">
        <f>ROUND(I200*H200,2)</f>
        <v>0</v>
      </c>
      <c r="BL200" s="19" t="s">
        <v>129</v>
      </c>
      <c r="BM200" s="200" t="s">
        <v>282</v>
      </c>
    </row>
    <row r="201" spans="1:65" s="2" customFormat="1" ht="39">
      <c r="A201" s="36"/>
      <c r="B201" s="37"/>
      <c r="C201" s="38"/>
      <c r="D201" s="202" t="s">
        <v>131</v>
      </c>
      <c r="E201" s="38"/>
      <c r="F201" s="203" t="s">
        <v>274</v>
      </c>
      <c r="G201" s="38"/>
      <c r="H201" s="38"/>
      <c r="I201" s="110"/>
      <c r="J201" s="38"/>
      <c r="K201" s="38"/>
      <c r="L201" s="41"/>
      <c r="M201" s="204"/>
      <c r="N201" s="205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131</v>
      </c>
      <c r="AU201" s="19" t="s">
        <v>84</v>
      </c>
    </row>
    <row r="202" spans="1:65" s="2" customFormat="1" ht="21.75" customHeight="1">
      <c r="A202" s="36"/>
      <c r="B202" s="37"/>
      <c r="C202" s="189" t="s">
        <v>283</v>
      </c>
      <c r="D202" s="189" t="s">
        <v>124</v>
      </c>
      <c r="E202" s="190" t="s">
        <v>284</v>
      </c>
      <c r="F202" s="191" t="s">
        <v>285</v>
      </c>
      <c r="G202" s="192" t="s">
        <v>127</v>
      </c>
      <c r="H202" s="193">
        <v>12</v>
      </c>
      <c r="I202" s="194"/>
      <c r="J202" s="195">
        <f>ROUND(I202*H202,2)</f>
        <v>0</v>
      </c>
      <c r="K202" s="191" t="s">
        <v>128</v>
      </c>
      <c r="L202" s="41"/>
      <c r="M202" s="196" t="s">
        <v>19</v>
      </c>
      <c r="N202" s="197" t="s">
        <v>45</v>
      </c>
      <c r="O202" s="66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0" t="s">
        <v>129</v>
      </c>
      <c r="AT202" s="200" t="s">
        <v>124</v>
      </c>
      <c r="AU202" s="200" t="s">
        <v>84</v>
      </c>
      <c r="AY202" s="19" t="s">
        <v>122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9" t="s">
        <v>82</v>
      </c>
      <c r="BK202" s="201">
        <f>ROUND(I202*H202,2)</f>
        <v>0</v>
      </c>
      <c r="BL202" s="19" t="s">
        <v>129</v>
      </c>
      <c r="BM202" s="200" t="s">
        <v>286</v>
      </c>
    </row>
    <row r="203" spans="1:65" s="2" customFormat="1" ht="87.75">
      <c r="A203" s="36"/>
      <c r="B203" s="37"/>
      <c r="C203" s="38"/>
      <c r="D203" s="202" t="s">
        <v>131</v>
      </c>
      <c r="E203" s="38"/>
      <c r="F203" s="203" t="s">
        <v>287</v>
      </c>
      <c r="G203" s="38"/>
      <c r="H203" s="38"/>
      <c r="I203" s="110"/>
      <c r="J203" s="38"/>
      <c r="K203" s="38"/>
      <c r="L203" s="41"/>
      <c r="M203" s="204"/>
      <c r="N203" s="205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131</v>
      </c>
      <c r="AU203" s="19" t="s">
        <v>84</v>
      </c>
    </row>
    <row r="204" spans="1:65" s="2" customFormat="1" ht="55.5" customHeight="1">
      <c r="A204" s="36"/>
      <c r="B204" s="37"/>
      <c r="C204" s="189" t="s">
        <v>288</v>
      </c>
      <c r="D204" s="189" t="s">
        <v>124</v>
      </c>
      <c r="E204" s="190" t="s">
        <v>289</v>
      </c>
      <c r="F204" s="191" t="s">
        <v>290</v>
      </c>
      <c r="G204" s="192" t="s">
        <v>137</v>
      </c>
      <c r="H204" s="193">
        <v>3</v>
      </c>
      <c r="I204" s="194"/>
      <c r="J204" s="195">
        <f>ROUND(I204*H204,2)</f>
        <v>0</v>
      </c>
      <c r="K204" s="191" t="s">
        <v>128</v>
      </c>
      <c r="L204" s="41"/>
      <c r="M204" s="196" t="s">
        <v>19</v>
      </c>
      <c r="N204" s="197" t="s">
        <v>45</v>
      </c>
      <c r="O204" s="66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0" t="s">
        <v>129</v>
      </c>
      <c r="AT204" s="200" t="s">
        <v>124</v>
      </c>
      <c r="AU204" s="200" t="s">
        <v>84</v>
      </c>
      <c r="AY204" s="19" t="s">
        <v>122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9" t="s">
        <v>82</v>
      </c>
      <c r="BK204" s="201">
        <f>ROUND(I204*H204,2)</f>
        <v>0</v>
      </c>
      <c r="BL204" s="19" t="s">
        <v>129</v>
      </c>
      <c r="BM204" s="200" t="s">
        <v>291</v>
      </c>
    </row>
    <row r="205" spans="1:65" s="2" customFormat="1" ht="39">
      <c r="A205" s="36"/>
      <c r="B205" s="37"/>
      <c r="C205" s="38"/>
      <c r="D205" s="202" t="s">
        <v>131</v>
      </c>
      <c r="E205" s="38"/>
      <c r="F205" s="203" t="s">
        <v>274</v>
      </c>
      <c r="G205" s="38"/>
      <c r="H205" s="38"/>
      <c r="I205" s="110"/>
      <c r="J205" s="38"/>
      <c r="K205" s="38"/>
      <c r="L205" s="41"/>
      <c r="M205" s="204"/>
      <c r="N205" s="205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131</v>
      </c>
      <c r="AU205" s="19" t="s">
        <v>84</v>
      </c>
    </row>
    <row r="206" spans="1:65" s="2" customFormat="1" ht="44.25" customHeight="1">
      <c r="A206" s="36"/>
      <c r="B206" s="37"/>
      <c r="C206" s="189" t="s">
        <v>292</v>
      </c>
      <c r="D206" s="189" t="s">
        <v>124</v>
      </c>
      <c r="E206" s="190" t="s">
        <v>293</v>
      </c>
      <c r="F206" s="191" t="s">
        <v>294</v>
      </c>
      <c r="G206" s="192" t="s">
        <v>137</v>
      </c>
      <c r="H206" s="193">
        <v>3</v>
      </c>
      <c r="I206" s="194"/>
      <c r="J206" s="195">
        <f>ROUND(I206*H206,2)</f>
        <v>0</v>
      </c>
      <c r="K206" s="191" t="s">
        <v>128</v>
      </c>
      <c r="L206" s="41"/>
      <c r="M206" s="196" t="s">
        <v>19</v>
      </c>
      <c r="N206" s="197" t="s">
        <v>45</v>
      </c>
      <c r="O206" s="66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0" t="s">
        <v>129</v>
      </c>
      <c r="AT206" s="200" t="s">
        <v>124</v>
      </c>
      <c r="AU206" s="200" t="s">
        <v>84</v>
      </c>
      <c r="AY206" s="19" t="s">
        <v>122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9" t="s">
        <v>82</v>
      </c>
      <c r="BK206" s="201">
        <f>ROUND(I206*H206,2)</f>
        <v>0</v>
      </c>
      <c r="BL206" s="19" t="s">
        <v>129</v>
      </c>
      <c r="BM206" s="200" t="s">
        <v>295</v>
      </c>
    </row>
    <row r="207" spans="1:65" s="2" customFormat="1" ht="39">
      <c r="A207" s="36"/>
      <c r="B207" s="37"/>
      <c r="C207" s="38"/>
      <c r="D207" s="202" t="s">
        <v>131</v>
      </c>
      <c r="E207" s="38"/>
      <c r="F207" s="203" t="s">
        <v>274</v>
      </c>
      <c r="G207" s="38"/>
      <c r="H207" s="38"/>
      <c r="I207" s="110"/>
      <c r="J207" s="38"/>
      <c r="K207" s="38"/>
      <c r="L207" s="41"/>
      <c r="M207" s="204"/>
      <c r="N207" s="205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131</v>
      </c>
      <c r="AU207" s="19" t="s">
        <v>84</v>
      </c>
    </row>
    <row r="208" spans="1:65" s="2" customFormat="1" ht="44.25" customHeight="1">
      <c r="A208" s="36"/>
      <c r="B208" s="37"/>
      <c r="C208" s="189" t="s">
        <v>296</v>
      </c>
      <c r="D208" s="189" t="s">
        <v>124</v>
      </c>
      <c r="E208" s="190" t="s">
        <v>297</v>
      </c>
      <c r="F208" s="191" t="s">
        <v>298</v>
      </c>
      <c r="G208" s="192" t="s">
        <v>241</v>
      </c>
      <c r="H208" s="193">
        <v>827.40300000000002</v>
      </c>
      <c r="I208" s="194"/>
      <c r="J208" s="195">
        <f>ROUND(I208*H208,2)</f>
        <v>0</v>
      </c>
      <c r="K208" s="191" t="s">
        <v>128</v>
      </c>
      <c r="L208" s="41"/>
      <c r="M208" s="196" t="s">
        <v>19</v>
      </c>
      <c r="N208" s="197" t="s">
        <v>45</v>
      </c>
      <c r="O208" s="66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0" t="s">
        <v>129</v>
      </c>
      <c r="AT208" s="200" t="s">
        <v>124</v>
      </c>
      <c r="AU208" s="200" t="s">
        <v>84</v>
      </c>
      <c r="AY208" s="19" t="s">
        <v>122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9" t="s">
        <v>82</v>
      </c>
      <c r="BK208" s="201">
        <f>ROUND(I208*H208,2)</f>
        <v>0</v>
      </c>
      <c r="BL208" s="19" t="s">
        <v>129</v>
      </c>
      <c r="BM208" s="200" t="s">
        <v>299</v>
      </c>
    </row>
    <row r="209" spans="1:65" s="2" customFormat="1" ht="224.25">
      <c r="A209" s="36"/>
      <c r="B209" s="37"/>
      <c r="C209" s="38"/>
      <c r="D209" s="202" t="s">
        <v>131</v>
      </c>
      <c r="E209" s="38"/>
      <c r="F209" s="203" t="s">
        <v>300</v>
      </c>
      <c r="G209" s="38"/>
      <c r="H209" s="38"/>
      <c r="I209" s="110"/>
      <c r="J209" s="38"/>
      <c r="K209" s="38"/>
      <c r="L209" s="41"/>
      <c r="M209" s="204"/>
      <c r="N209" s="205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131</v>
      </c>
      <c r="AU209" s="19" t="s">
        <v>84</v>
      </c>
    </row>
    <row r="210" spans="1:65" s="13" customFormat="1" ht="11.25">
      <c r="B210" s="206"/>
      <c r="C210" s="207"/>
      <c r="D210" s="202" t="s">
        <v>133</v>
      </c>
      <c r="E210" s="208" t="s">
        <v>19</v>
      </c>
      <c r="F210" s="209" t="s">
        <v>301</v>
      </c>
      <c r="G210" s="207"/>
      <c r="H210" s="210">
        <v>220.06899999999999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133</v>
      </c>
      <c r="AU210" s="216" t="s">
        <v>84</v>
      </c>
      <c r="AV210" s="13" t="s">
        <v>84</v>
      </c>
      <c r="AW210" s="13" t="s">
        <v>35</v>
      </c>
      <c r="AX210" s="13" t="s">
        <v>74</v>
      </c>
      <c r="AY210" s="216" t="s">
        <v>122</v>
      </c>
    </row>
    <row r="211" spans="1:65" s="13" customFormat="1" ht="11.25">
      <c r="B211" s="206"/>
      <c r="C211" s="207"/>
      <c r="D211" s="202" t="s">
        <v>133</v>
      </c>
      <c r="E211" s="208" t="s">
        <v>19</v>
      </c>
      <c r="F211" s="209" t="s">
        <v>302</v>
      </c>
      <c r="G211" s="207"/>
      <c r="H211" s="210">
        <v>220.06899999999999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133</v>
      </c>
      <c r="AU211" s="216" t="s">
        <v>84</v>
      </c>
      <c r="AV211" s="13" t="s">
        <v>84</v>
      </c>
      <c r="AW211" s="13" t="s">
        <v>35</v>
      </c>
      <c r="AX211" s="13" t="s">
        <v>74</v>
      </c>
      <c r="AY211" s="216" t="s">
        <v>122</v>
      </c>
    </row>
    <row r="212" spans="1:65" s="13" customFormat="1" ht="11.25">
      <c r="B212" s="206"/>
      <c r="C212" s="207"/>
      <c r="D212" s="202" t="s">
        <v>133</v>
      </c>
      <c r="E212" s="208" t="s">
        <v>19</v>
      </c>
      <c r="F212" s="209" t="s">
        <v>251</v>
      </c>
      <c r="G212" s="207"/>
      <c r="H212" s="210">
        <v>459.96100000000001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133</v>
      </c>
      <c r="AU212" s="216" t="s">
        <v>84</v>
      </c>
      <c r="AV212" s="13" t="s">
        <v>84</v>
      </c>
      <c r="AW212" s="13" t="s">
        <v>35</v>
      </c>
      <c r="AX212" s="13" t="s">
        <v>74</v>
      </c>
      <c r="AY212" s="216" t="s">
        <v>122</v>
      </c>
    </row>
    <row r="213" spans="1:65" s="13" customFormat="1" ht="11.25">
      <c r="B213" s="206"/>
      <c r="C213" s="207"/>
      <c r="D213" s="202" t="s">
        <v>133</v>
      </c>
      <c r="E213" s="208" t="s">
        <v>19</v>
      </c>
      <c r="F213" s="209" t="s">
        <v>303</v>
      </c>
      <c r="G213" s="207"/>
      <c r="H213" s="210">
        <v>2.3039999999999998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133</v>
      </c>
      <c r="AU213" s="216" t="s">
        <v>84</v>
      </c>
      <c r="AV213" s="13" t="s">
        <v>84</v>
      </c>
      <c r="AW213" s="13" t="s">
        <v>35</v>
      </c>
      <c r="AX213" s="13" t="s">
        <v>74</v>
      </c>
      <c r="AY213" s="216" t="s">
        <v>122</v>
      </c>
    </row>
    <row r="214" spans="1:65" s="13" customFormat="1" ht="11.25">
      <c r="B214" s="206"/>
      <c r="C214" s="207"/>
      <c r="D214" s="202" t="s">
        <v>133</v>
      </c>
      <c r="E214" s="208" t="s">
        <v>19</v>
      </c>
      <c r="F214" s="209" t="s">
        <v>304</v>
      </c>
      <c r="G214" s="207"/>
      <c r="H214" s="210">
        <v>-75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133</v>
      </c>
      <c r="AU214" s="216" t="s">
        <v>84</v>
      </c>
      <c r="AV214" s="13" t="s">
        <v>84</v>
      </c>
      <c r="AW214" s="13" t="s">
        <v>35</v>
      </c>
      <c r="AX214" s="13" t="s">
        <v>74</v>
      </c>
      <c r="AY214" s="216" t="s">
        <v>122</v>
      </c>
    </row>
    <row r="215" spans="1:65" s="14" customFormat="1" ht="11.25">
      <c r="B215" s="217"/>
      <c r="C215" s="218"/>
      <c r="D215" s="202" t="s">
        <v>133</v>
      </c>
      <c r="E215" s="219" t="s">
        <v>19</v>
      </c>
      <c r="F215" s="220" t="s">
        <v>153</v>
      </c>
      <c r="G215" s="218"/>
      <c r="H215" s="221">
        <v>827.40300000000002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133</v>
      </c>
      <c r="AU215" s="227" t="s">
        <v>84</v>
      </c>
      <c r="AV215" s="14" t="s">
        <v>129</v>
      </c>
      <c r="AW215" s="14" t="s">
        <v>35</v>
      </c>
      <c r="AX215" s="14" t="s">
        <v>82</v>
      </c>
      <c r="AY215" s="227" t="s">
        <v>122</v>
      </c>
    </row>
    <row r="216" spans="1:65" s="2" customFormat="1" ht="55.5" customHeight="1">
      <c r="A216" s="36"/>
      <c r="B216" s="37"/>
      <c r="C216" s="189" t="s">
        <v>305</v>
      </c>
      <c r="D216" s="189" t="s">
        <v>124</v>
      </c>
      <c r="E216" s="190" t="s">
        <v>306</v>
      </c>
      <c r="F216" s="191" t="s">
        <v>307</v>
      </c>
      <c r="G216" s="192" t="s">
        <v>241</v>
      </c>
      <c r="H216" s="193">
        <v>9101.4330000000009</v>
      </c>
      <c r="I216" s="194"/>
      <c r="J216" s="195">
        <f>ROUND(I216*H216,2)</f>
        <v>0</v>
      </c>
      <c r="K216" s="191" t="s">
        <v>128</v>
      </c>
      <c r="L216" s="41"/>
      <c r="M216" s="196" t="s">
        <v>19</v>
      </c>
      <c r="N216" s="197" t="s">
        <v>45</v>
      </c>
      <c r="O216" s="66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0" t="s">
        <v>129</v>
      </c>
      <c r="AT216" s="200" t="s">
        <v>124</v>
      </c>
      <c r="AU216" s="200" t="s">
        <v>84</v>
      </c>
      <c r="AY216" s="19" t="s">
        <v>122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9" t="s">
        <v>82</v>
      </c>
      <c r="BK216" s="201">
        <f>ROUND(I216*H216,2)</f>
        <v>0</v>
      </c>
      <c r="BL216" s="19" t="s">
        <v>129</v>
      </c>
      <c r="BM216" s="200" t="s">
        <v>308</v>
      </c>
    </row>
    <row r="217" spans="1:65" s="2" customFormat="1" ht="224.25">
      <c r="A217" s="36"/>
      <c r="B217" s="37"/>
      <c r="C217" s="38"/>
      <c r="D217" s="202" t="s">
        <v>131</v>
      </c>
      <c r="E217" s="38"/>
      <c r="F217" s="203" t="s">
        <v>300</v>
      </c>
      <c r="G217" s="38"/>
      <c r="H217" s="38"/>
      <c r="I217" s="110"/>
      <c r="J217" s="38"/>
      <c r="K217" s="38"/>
      <c r="L217" s="41"/>
      <c r="M217" s="204"/>
      <c r="N217" s="205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131</v>
      </c>
      <c r="AU217" s="19" t="s">
        <v>84</v>
      </c>
    </row>
    <row r="218" spans="1:65" s="13" customFormat="1" ht="11.25">
      <c r="B218" s="206"/>
      <c r="C218" s="207"/>
      <c r="D218" s="202" t="s">
        <v>133</v>
      </c>
      <c r="E218" s="208" t="s">
        <v>19</v>
      </c>
      <c r="F218" s="209" t="s">
        <v>309</v>
      </c>
      <c r="G218" s="207"/>
      <c r="H218" s="210">
        <v>9101.4330000000009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133</v>
      </c>
      <c r="AU218" s="216" t="s">
        <v>84</v>
      </c>
      <c r="AV218" s="13" t="s">
        <v>84</v>
      </c>
      <c r="AW218" s="13" t="s">
        <v>35</v>
      </c>
      <c r="AX218" s="13" t="s">
        <v>82</v>
      </c>
      <c r="AY218" s="216" t="s">
        <v>122</v>
      </c>
    </row>
    <row r="219" spans="1:65" s="2" customFormat="1" ht="33" customHeight="1">
      <c r="A219" s="36"/>
      <c r="B219" s="37"/>
      <c r="C219" s="189" t="s">
        <v>310</v>
      </c>
      <c r="D219" s="189" t="s">
        <v>124</v>
      </c>
      <c r="E219" s="190" t="s">
        <v>311</v>
      </c>
      <c r="F219" s="191" t="s">
        <v>312</v>
      </c>
      <c r="G219" s="192" t="s">
        <v>241</v>
      </c>
      <c r="H219" s="193">
        <v>51.4</v>
      </c>
      <c r="I219" s="194"/>
      <c r="J219" s="195">
        <f>ROUND(I219*H219,2)</f>
        <v>0</v>
      </c>
      <c r="K219" s="191" t="s">
        <v>128</v>
      </c>
      <c r="L219" s="41"/>
      <c r="M219" s="196" t="s">
        <v>19</v>
      </c>
      <c r="N219" s="197" t="s">
        <v>45</v>
      </c>
      <c r="O219" s="66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0" t="s">
        <v>129</v>
      </c>
      <c r="AT219" s="200" t="s">
        <v>124</v>
      </c>
      <c r="AU219" s="200" t="s">
        <v>84</v>
      </c>
      <c r="AY219" s="19" t="s">
        <v>122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9" t="s">
        <v>82</v>
      </c>
      <c r="BK219" s="201">
        <f>ROUND(I219*H219,2)</f>
        <v>0</v>
      </c>
      <c r="BL219" s="19" t="s">
        <v>129</v>
      </c>
      <c r="BM219" s="200" t="s">
        <v>313</v>
      </c>
    </row>
    <row r="220" spans="1:65" s="2" customFormat="1" ht="87.75">
      <c r="A220" s="36"/>
      <c r="B220" s="37"/>
      <c r="C220" s="38"/>
      <c r="D220" s="202" t="s">
        <v>131</v>
      </c>
      <c r="E220" s="38"/>
      <c r="F220" s="203" t="s">
        <v>314</v>
      </c>
      <c r="G220" s="38"/>
      <c r="H220" s="38"/>
      <c r="I220" s="110"/>
      <c r="J220" s="38"/>
      <c r="K220" s="38"/>
      <c r="L220" s="41"/>
      <c r="M220" s="204"/>
      <c r="N220" s="205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131</v>
      </c>
      <c r="AU220" s="19" t="s">
        <v>84</v>
      </c>
    </row>
    <row r="221" spans="1:65" s="13" customFormat="1" ht="11.25">
      <c r="B221" s="206"/>
      <c r="C221" s="207"/>
      <c r="D221" s="202" t="s">
        <v>133</v>
      </c>
      <c r="E221" s="208" t="s">
        <v>19</v>
      </c>
      <c r="F221" s="209" t="s">
        <v>315</v>
      </c>
      <c r="G221" s="207"/>
      <c r="H221" s="210">
        <v>2.4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133</v>
      </c>
      <c r="AU221" s="216" t="s">
        <v>84</v>
      </c>
      <c r="AV221" s="13" t="s">
        <v>84</v>
      </c>
      <c r="AW221" s="13" t="s">
        <v>35</v>
      </c>
      <c r="AX221" s="13" t="s">
        <v>74</v>
      </c>
      <c r="AY221" s="216" t="s">
        <v>122</v>
      </c>
    </row>
    <row r="222" spans="1:65" s="13" customFormat="1" ht="11.25">
      <c r="B222" s="206"/>
      <c r="C222" s="207"/>
      <c r="D222" s="202" t="s">
        <v>133</v>
      </c>
      <c r="E222" s="208" t="s">
        <v>19</v>
      </c>
      <c r="F222" s="209" t="s">
        <v>316</v>
      </c>
      <c r="G222" s="207"/>
      <c r="H222" s="210">
        <v>49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133</v>
      </c>
      <c r="AU222" s="216" t="s">
        <v>84</v>
      </c>
      <c r="AV222" s="13" t="s">
        <v>84</v>
      </c>
      <c r="AW222" s="13" t="s">
        <v>35</v>
      </c>
      <c r="AX222" s="13" t="s">
        <v>74</v>
      </c>
      <c r="AY222" s="216" t="s">
        <v>122</v>
      </c>
    </row>
    <row r="223" spans="1:65" s="14" customFormat="1" ht="11.25">
      <c r="B223" s="217"/>
      <c r="C223" s="218"/>
      <c r="D223" s="202" t="s">
        <v>133</v>
      </c>
      <c r="E223" s="219" t="s">
        <v>19</v>
      </c>
      <c r="F223" s="220" t="s">
        <v>153</v>
      </c>
      <c r="G223" s="218"/>
      <c r="H223" s="221">
        <v>51.4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133</v>
      </c>
      <c r="AU223" s="227" t="s">
        <v>84</v>
      </c>
      <c r="AV223" s="14" t="s">
        <v>129</v>
      </c>
      <c r="AW223" s="14" t="s">
        <v>35</v>
      </c>
      <c r="AX223" s="14" t="s">
        <v>82</v>
      </c>
      <c r="AY223" s="227" t="s">
        <v>122</v>
      </c>
    </row>
    <row r="224" spans="1:65" s="2" customFormat="1" ht="33" customHeight="1">
      <c r="A224" s="36"/>
      <c r="B224" s="37"/>
      <c r="C224" s="189" t="s">
        <v>317</v>
      </c>
      <c r="D224" s="189" t="s">
        <v>124</v>
      </c>
      <c r="E224" s="190" t="s">
        <v>318</v>
      </c>
      <c r="F224" s="191" t="s">
        <v>319</v>
      </c>
      <c r="G224" s="192" t="s">
        <v>241</v>
      </c>
      <c r="H224" s="193">
        <v>220.06899999999999</v>
      </c>
      <c r="I224" s="194"/>
      <c r="J224" s="195">
        <f>ROUND(I224*H224,2)</f>
        <v>0</v>
      </c>
      <c r="K224" s="191" t="s">
        <v>128</v>
      </c>
      <c r="L224" s="41"/>
      <c r="M224" s="196" t="s">
        <v>19</v>
      </c>
      <c r="N224" s="197" t="s">
        <v>45</v>
      </c>
      <c r="O224" s="66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0" t="s">
        <v>129</v>
      </c>
      <c r="AT224" s="200" t="s">
        <v>124</v>
      </c>
      <c r="AU224" s="200" t="s">
        <v>84</v>
      </c>
      <c r="AY224" s="19" t="s">
        <v>122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9" t="s">
        <v>82</v>
      </c>
      <c r="BK224" s="201">
        <f>ROUND(I224*H224,2)</f>
        <v>0</v>
      </c>
      <c r="BL224" s="19" t="s">
        <v>129</v>
      </c>
      <c r="BM224" s="200" t="s">
        <v>320</v>
      </c>
    </row>
    <row r="225" spans="1:65" s="2" customFormat="1" ht="175.5">
      <c r="A225" s="36"/>
      <c r="B225" s="37"/>
      <c r="C225" s="38"/>
      <c r="D225" s="202" t="s">
        <v>131</v>
      </c>
      <c r="E225" s="38"/>
      <c r="F225" s="203" t="s">
        <v>321</v>
      </c>
      <c r="G225" s="38"/>
      <c r="H225" s="38"/>
      <c r="I225" s="110"/>
      <c r="J225" s="38"/>
      <c r="K225" s="38"/>
      <c r="L225" s="41"/>
      <c r="M225" s="204"/>
      <c r="N225" s="205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131</v>
      </c>
      <c r="AU225" s="19" t="s">
        <v>84</v>
      </c>
    </row>
    <row r="226" spans="1:65" s="13" customFormat="1" ht="11.25">
      <c r="B226" s="206"/>
      <c r="C226" s="207"/>
      <c r="D226" s="202" t="s">
        <v>133</v>
      </c>
      <c r="E226" s="208" t="s">
        <v>19</v>
      </c>
      <c r="F226" s="209" t="s">
        <v>301</v>
      </c>
      <c r="G226" s="207"/>
      <c r="H226" s="210">
        <v>220.06899999999999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133</v>
      </c>
      <c r="AU226" s="216" t="s">
        <v>84</v>
      </c>
      <c r="AV226" s="13" t="s">
        <v>84</v>
      </c>
      <c r="AW226" s="13" t="s">
        <v>35</v>
      </c>
      <c r="AX226" s="13" t="s">
        <v>82</v>
      </c>
      <c r="AY226" s="216" t="s">
        <v>122</v>
      </c>
    </row>
    <row r="227" spans="1:65" s="2" customFormat="1" ht="21.75" customHeight="1">
      <c r="A227" s="36"/>
      <c r="B227" s="37"/>
      <c r="C227" s="189" t="s">
        <v>322</v>
      </c>
      <c r="D227" s="189" t="s">
        <v>124</v>
      </c>
      <c r="E227" s="190" t="s">
        <v>323</v>
      </c>
      <c r="F227" s="191" t="s">
        <v>324</v>
      </c>
      <c r="G227" s="192" t="s">
        <v>241</v>
      </c>
      <c r="H227" s="193">
        <v>2.4</v>
      </c>
      <c r="I227" s="194"/>
      <c r="J227" s="195">
        <f>ROUND(I227*H227,2)</f>
        <v>0</v>
      </c>
      <c r="K227" s="191" t="s">
        <v>128</v>
      </c>
      <c r="L227" s="41"/>
      <c r="M227" s="196" t="s">
        <v>19</v>
      </c>
      <c r="N227" s="197" t="s">
        <v>45</v>
      </c>
      <c r="O227" s="66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0" t="s">
        <v>129</v>
      </c>
      <c r="AT227" s="200" t="s">
        <v>124</v>
      </c>
      <c r="AU227" s="200" t="s">
        <v>84</v>
      </c>
      <c r="AY227" s="19" t="s">
        <v>122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9" t="s">
        <v>82</v>
      </c>
      <c r="BK227" s="201">
        <f>ROUND(I227*H227,2)</f>
        <v>0</v>
      </c>
      <c r="BL227" s="19" t="s">
        <v>129</v>
      </c>
      <c r="BM227" s="200" t="s">
        <v>325</v>
      </c>
    </row>
    <row r="228" spans="1:65" s="13" customFormat="1" ht="11.25">
      <c r="B228" s="206"/>
      <c r="C228" s="207"/>
      <c r="D228" s="202" t="s">
        <v>133</v>
      </c>
      <c r="E228" s="208" t="s">
        <v>19</v>
      </c>
      <c r="F228" s="209" t="s">
        <v>326</v>
      </c>
      <c r="G228" s="207"/>
      <c r="H228" s="210">
        <v>2.4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133</v>
      </c>
      <c r="AU228" s="216" t="s">
        <v>84</v>
      </c>
      <c r="AV228" s="13" t="s">
        <v>84</v>
      </c>
      <c r="AW228" s="13" t="s">
        <v>35</v>
      </c>
      <c r="AX228" s="13" t="s">
        <v>82</v>
      </c>
      <c r="AY228" s="216" t="s">
        <v>122</v>
      </c>
    </row>
    <row r="229" spans="1:65" s="2" customFormat="1" ht="33" customHeight="1">
      <c r="A229" s="36"/>
      <c r="B229" s="37"/>
      <c r="C229" s="189" t="s">
        <v>327</v>
      </c>
      <c r="D229" s="189" t="s">
        <v>124</v>
      </c>
      <c r="E229" s="190" t="s">
        <v>328</v>
      </c>
      <c r="F229" s="191" t="s">
        <v>329</v>
      </c>
      <c r="G229" s="192" t="s">
        <v>330</v>
      </c>
      <c r="H229" s="193">
        <v>1607.2829999999999</v>
      </c>
      <c r="I229" s="194"/>
      <c r="J229" s="195">
        <f>ROUND(I229*H229,2)</f>
        <v>0</v>
      </c>
      <c r="K229" s="191" t="s">
        <v>128</v>
      </c>
      <c r="L229" s="41"/>
      <c r="M229" s="196" t="s">
        <v>19</v>
      </c>
      <c r="N229" s="197" t="s">
        <v>45</v>
      </c>
      <c r="O229" s="66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0" t="s">
        <v>129</v>
      </c>
      <c r="AT229" s="200" t="s">
        <v>124</v>
      </c>
      <c r="AU229" s="200" t="s">
        <v>84</v>
      </c>
      <c r="AY229" s="19" t="s">
        <v>122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9" t="s">
        <v>82</v>
      </c>
      <c r="BK229" s="201">
        <f>ROUND(I229*H229,2)</f>
        <v>0</v>
      </c>
      <c r="BL229" s="19" t="s">
        <v>129</v>
      </c>
      <c r="BM229" s="200" t="s">
        <v>331</v>
      </c>
    </row>
    <row r="230" spans="1:65" s="2" customFormat="1" ht="39">
      <c r="A230" s="36"/>
      <c r="B230" s="37"/>
      <c r="C230" s="38"/>
      <c r="D230" s="202" t="s">
        <v>131</v>
      </c>
      <c r="E230" s="38"/>
      <c r="F230" s="203" t="s">
        <v>332</v>
      </c>
      <c r="G230" s="38"/>
      <c r="H230" s="38"/>
      <c r="I230" s="110"/>
      <c r="J230" s="38"/>
      <c r="K230" s="38"/>
      <c r="L230" s="41"/>
      <c r="M230" s="204"/>
      <c r="N230" s="205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131</v>
      </c>
      <c r="AU230" s="19" t="s">
        <v>84</v>
      </c>
    </row>
    <row r="231" spans="1:65" s="13" customFormat="1" ht="11.25">
      <c r="B231" s="206"/>
      <c r="C231" s="207"/>
      <c r="D231" s="202" t="s">
        <v>133</v>
      </c>
      <c r="E231" s="208" t="s">
        <v>19</v>
      </c>
      <c r="F231" s="209" t="s">
        <v>333</v>
      </c>
      <c r="G231" s="207"/>
      <c r="H231" s="210">
        <v>1526.433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133</v>
      </c>
      <c r="AU231" s="216" t="s">
        <v>84</v>
      </c>
      <c r="AV231" s="13" t="s">
        <v>84</v>
      </c>
      <c r="AW231" s="13" t="s">
        <v>35</v>
      </c>
      <c r="AX231" s="13" t="s">
        <v>74</v>
      </c>
      <c r="AY231" s="216" t="s">
        <v>122</v>
      </c>
    </row>
    <row r="232" spans="1:65" s="13" customFormat="1" ht="11.25">
      <c r="B232" s="206"/>
      <c r="C232" s="207"/>
      <c r="D232" s="202" t="s">
        <v>133</v>
      </c>
      <c r="E232" s="208" t="s">
        <v>19</v>
      </c>
      <c r="F232" s="209" t="s">
        <v>334</v>
      </c>
      <c r="G232" s="207"/>
      <c r="H232" s="210">
        <v>80.849999999999994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133</v>
      </c>
      <c r="AU232" s="216" t="s">
        <v>84</v>
      </c>
      <c r="AV232" s="13" t="s">
        <v>84</v>
      </c>
      <c r="AW232" s="13" t="s">
        <v>35</v>
      </c>
      <c r="AX232" s="13" t="s">
        <v>74</v>
      </c>
      <c r="AY232" s="216" t="s">
        <v>122</v>
      </c>
    </row>
    <row r="233" spans="1:65" s="14" customFormat="1" ht="11.25">
      <c r="B233" s="217"/>
      <c r="C233" s="218"/>
      <c r="D233" s="202" t="s">
        <v>133</v>
      </c>
      <c r="E233" s="219" t="s">
        <v>19</v>
      </c>
      <c r="F233" s="220" t="s">
        <v>153</v>
      </c>
      <c r="G233" s="218"/>
      <c r="H233" s="221">
        <v>1607.2829999999999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133</v>
      </c>
      <c r="AU233" s="227" t="s">
        <v>84</v>
      </c>
      <c r="AV233" s="14" t="s">
        <v>129</v>
      </c>
      <c r="AW233" s="14" t="s">
        <v>35</v>
      </c>
      <c r="AX233" s="14" t="s">
        <v>82</v>
      </c>
      <c r="AY233" s="227" t="s">
        <v>122</v>
      </c>
    </row>
    <row r="234" spans="1:65" s="2" customFormat="1" ht="33" customHeight="1">
      <c r="A234" s="36"/>
      <c r="B234" s="37"/>
      <c r="C234" s="189" t="s">
        <v>335</v>
      </c>
      <c r="D234" s="189" t="s">
        <v>124</v>
      </c>
      <c r="E234" s="190" t="s">
        <v>336</v>
      </c>
      <c r="F234" s="191" t="s">
        <v>337</v>
      </c>
      <c r="G234" s="192" t="s">
        <v>241</v>
      </c>
      <c r="H234" s="193">
        <v>75</v>
      </c>
      <c r="I234" s="194"/>
      <c r="J234" s="195">
        <f>ROUND(I234*H234,2)</f>
        <v>0</v>
      </c>
      <c r="K234" s="191" t="s">
        <v>128</v>
      </c>
      <c r="L234" s="41"/>
      <c r="M234" s="196" t="s">
        <v>19</v>
      </c>
      <c r="N234" s="197" t="s">
        <v>45</v>
      </c>
      <c r="O234" s="66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0" t="s">
        <v>129</v>
      </c>
      <c r="AT234" s="200" t="s">
        <v>124</v>
      </c>
      <c r="AU234" s="200" t="s">
        <v>84</v>
      </c>
      <c r="AY234" s="19" t="s">
        <v>122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19" t="s">
        <v>82</v>
      </c>
      <c r="BK234" s="201">
        <f>ROUND(I234*H234,2)</f>
        <v>0</v>
      </c>
      <c r="BL234" s="19" t="s">
        <v>129</v>
      </c>
      <c r="BM234" s="200" t="s">
        <v>338</v>
      </c>
    </row>
    <row r="235" spans="1:65" s="2" customFormat="1" ht="409.5">
      <c r="A235" s="36"/>
      <c r="B235" s="37"/>
      <c r="C235" s="38"/>
      <c r="D235" s="202" t="s">
        <v>131</v>
      </c>
      <c r="E235" s="38"/>
      <c r="F235" s="239" t="s">
        <v>339</v>
      </c>
      <c r="G235" s="38"/>
      <c r="H235" s="38"/>
      <c r="I235" s="110"/>
      <c r="J235" s="38"/>
      <c r="K235" s="38"/>
      <c r="L235" s="41"/>
      <c r="M235" s="204"/>
      <c r="N235" s="205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131</v>
      </c>
      <c r="AU235" s="19" t="s">
        <v>84</v>
      </c>
    </row>
    <row r="236" spans="1:65" s="2" customFormat="1" ht="33" customHeight="1">
      <c r="A236" s="36"/>
      <c r="B236" s="37"/>
      <c r="C236" s="189" t="s">
        <v>340</v>
      </c>
      <c r="D236" s="189" t="s">
        <v>124</v>
      </c>
      <c r="E236" s="190" t="s">
        <v>341</v>
      </c>
      <c r="F236" s="191" t="s">
        <v>342</v>
      </c>
      <c r="G236" s="192" t="s">
        <v>127</v>
      </c>
      <c r="H236" s="193">
        <v>12</v>
      </c>
      <c r="I236" s="194"/>
      <c r="J236" s="195">
        <f>ROUND(I236*H236,2)</f>
        <v>0</v>
      </c>
      <c r="K236" s="191" t="s">
        <v>128</v>
      </c>
      <c r="L236" s="41"/>
      <c r="M236" s="196" t="s">
        <v>19</v>
      </c>
      <c r="N236" s="197" t="s">
        <v>45</v>
      </c>
      <c r="O236" s="66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0" t="s">
        <v>129</v>
      </c>
      <c r="AT236" s="200" t="s">
        <v>124</v>
      </c>
      <c r="AU236" s="200" t="s">
        <v>84</v>
      </c>
      <c r="AY236" s="19" t="s">
        <v>122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9" t="s">
        <v>82</v>
      </c>
      <c r="BK236" s="201">
        <f>ROUND(I236*H236,2)</f>
        <v>0</v>
      </c>
      <c r="BL236" s="19" t="s">
        <v>129</v>
      </c>
      <c r="BM236" s="200" t="s">
        <v>343</v>
      </c>
    </row>
    <row r="237" spans="1:65" s="2" customFormat="1" ht="146.25">
      <c r="A237" s="36"/>
      <c r="B237" s="37"/>
      <c r="C237" s="38"/>
      <c r="D237" s="202" t="s">
        <v>131</v>
      </c>
      <c r="E237" s="38"/>
      <c r="F237" s="203" t="s">
        <v>344</v>
      </c>
      <c r="G237" s="38"/>
      <c r="H237" s="38"/>
      <c r="I237" s="110"/>
      <c r="J237" s="38"/>
      <c r="K237" s="38"/>
      <c r="L237" s="41"/>
      <c r="M237" s="204"/>
      <c r="N237" s="205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131</v>
      </c>
      <c r="AU237" s="19" t="s">
        <v>84</v>
      </c>
    </row>
    <row r="238" spans="1:65" s="2" customFormat="1" ht="33" customHeight="1">
      <c r="A238" s="36"/>
      <c r="B238" s="37"/>
      <c r="C238" s="189" t="s">
        <v>345</v>
      </c>
      <c r="D238" s="189" t="s">
        <v>124</v>
      </c>
      <c r="E238" s="190" t="s">
        <v>346</v>
      </c>
      <c r="F238" s="191" t="s">
        <v>347</v>
      </c>
      <c r="G238" s="192" t="s">
        <v>127</v>
      </c>
      <c r="H238" s="193">
        <v>12</v>
      </c>
      <c r="I238" s="194"/>
      <c r="J238" s="195">
        <f>ROUND(I238*H238,2)</f>
        <v>0</v>
      </c>
      <c r="K238" s="191" t="s">
        <v>128</v>
      </c>
      <c r="L238" s="41"/>
      <c r="M238" s="196" t="s">
        <v>19</v>
      </c>
      <c r="N238" s="197" t="s">
        <v>45</v>
      </c>
      <c r="O238" s="66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0" t="s">
        <v>129</v>
      </c>
      <c r="AT238" s="200" t="s">
        <v>124</v>
      </c>
      <c r="AU238" s="200" t="s">
        <v>84</v>
      </c>
      <c r="AY238" s="19" t="s">
        <v>122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9" t="s">
        <v>82</v>
      </c>
      <c r="BK238" s="201">
        <f>ROUND(I238*H238,2)</f>
        <v>0</v>
      </c>
      <c r="BL238" s="19" t="s">
        <v>129</v>
      </c>
      <c r="BM238" s="200" t="s">
        <v>348</v>
      </c>
    </row>
    <row r="239" spans="1:65" s="2" customFormat="1" ht="156">
      <c r="A239" s="36"/>
      <c r="B239" s="37"/>
      <c r="C239" s="38"/>
      <c r="D239" s="202" t="s">
        <v>131</v>
      </c>
      <c r="E239" s="38"/>
      <c r="F239" s="203" t="s">
        <v>349</v>
      </c>
      <c r="G239" s="38"/>
      <c r="H239" s="38"/>
      <c r="I239" s="110"/>
      <c r="J239" s="38"/>
      <c r="K239" s="38"/>
      <c r="L239" s="41"/>
      <c r="M239" s="204"/>
      <c r="N239" s="205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131</v>
      </c>
      <c r="AU239" s="19" t="s">
        <v>84</v>
      </c>
    </row>
    <row r="240" spans="1:65" s="2" customFormat="1" ht="16.5" customHeight="1">
      <c r="A240" s="36"/>
      <c r="B240" s="37"/>
      <c r="C240" s="240" t="s">
        <v>350</v>
      </c>
      <c r="D240" s="240" t="s">
        <v>351</v>
      </c>
      <c r="E240" s="241" t="s">
        <v>352</v>
      </c>
      <c r="F240" s="242" t="s">
        <v>353</v>
      </c>
      <c r="G240" s="243" t="s">
        <v>354</v>
      </c>
      <c r="H240" s="244">
        <v>0.18</v>
      </c>
      <c r="I240" s="245"/>
      <c r="J240" s="246">
        <f>ROUND(I240*H240,2)</f>
        <v>0</v>
      </c>
      <c r="K240" s="242" t="s">
        <v>128</v>
      </c>
      <c r="L240" s="247"/>
      <c r="M240" s="248" t="s">
        <v>19</v>
      </c>
      <c r="N240" s="249" t="s">
        <v>45</v>
      </c>
      <c r="O240" s="66"/>
      <c r="P240" s="198">
        <f>O240*H240</f>
        <v>0</v>
      </c>
      <c r="Q240" s="198">
        <v>1E-3</v>
      </c>
      <c r="R240" s="198">
        <f>Q240*H240</f>
        <v>1.7999999999999998E-4</v>
      </c>
      <c r="S240" s="198">
        <v>0</v>
      </c>
      <c r="T240" s="199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0" t="s">
        <v>183</v>
      </c>
      <c r="AT240" s="200" t="s">
        <v>351</v>
      </c>
      <c r="AU240" s="200" t="s">
        <v>84</v>
      </c>
      <c r="AY240" s="19" t="s">
        <v>122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9" t="s">
        <v>82</v>
      </c>
      <c r="BK240" s="201">
        <f>ROUND(I240*H240,2)</f>
        <v>0</v>
      </c>
      <c r="BL240" s="19" t="s">
        <v>129</v>
      </c>
      <c r="BM240" s="200" t="s">
        <v>355</v>
      </c>
    </row>
    <row r="241" spans="1:65" s="13" customFormat="1" ht="11.25">
      <c r="B241" s="206"/>
      <c r="C241" s="207"/>
      <c r="D241" s="202" t="s">
        <v>133</v>
      </c>
      <c r="E241" s="208" t="s">
        <v>19</v>
      </c>
      <c r="F241" s="209" t="s">
        <v>356</v>
      </c>
      <c r="G241" s="207"/>
      <c r="H241" s="210">
        <v>0.18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133</v>
      </c>
      <c r="AU241" s="216" t="s">
        <v>84</v>
      </c>
      <c r="AV241" s="13" t="s">
        <v>84</v>
      </c>
      <c r="AW241" s="13" t="s">
        <v>35</v>
      </c>
      <c r="AX241" s="13" t="s">
        <v>82</v>
      </c>
      <c r="AY241" s="216" t="s">
        <v>122</v>
      </c>
    </row>
    <row r="242" spans="1:65" s="2" customFormat="1" ht="21.75" customHeight="1">
      <c r="A242" s="36"/>
      <c r="B242" s="37"/>
      <c r="C242" s="189" t="s">
        <v>357</v>
      </c>
      <c r="D242" s="189" t="s">
        <v>124</v>
      </c>
      <c r="E242" s="190" t="s">
        <v>358</v>
      </c>
      <c r="F242" s="191" t="s">
        <v>359</v>
      </c>
      <c r="G242" s="192" t="s">
        <v>127</v>
      </c>
      <c r="H242" s="193">
        <v>67.650000000000006</v>
      </c>
      <c r="I242" s="194"/>
      <c r="J242" s="195">
        <f>ROUND(I242*H242,2)</f>
        <v>0</v>
      </c>
      <c r="K242" s="191" t="s">
        <v>128</v>
      </c>
      <c r="L242" s="41"/>
      <c r="M242" s="196" t="s">
        <v>19</v>
      </c>
      <c r="N242" s="197" t="s">
        <v>45</v>
      </c>
      <c r="O242" s="66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0" t="s">
        <v>129</v>
      </c>
      <c r="AT242" s="200" t="s">
        <v>124</v>
      </c>
      <c r="AU242" s="200" t="s">
        <v>84</v>
      </c>
      <c r="AY242" s="19" t="s">
        <v>122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9" t="s">
        <v>82</v>
      </c>
      <c r="BK242" s="201">
        <f>ROUND(I242*H242,2)</f>
        <v>0</v>
      </c>
      <c r="BL242" s="19" t="s">
        <v>129</v>
      </c>
      <c r="BM242" s="200" t="s">
        <v>360</v>
      </c>
    </row>
    <row r="243" spans="1:65" s="2" customFormat="1" ht="185.25">
      <c r="A243" s="36"/>
      <c r="B243" s="37"/>
      <c r="C243" s="38"/>
      <c r="D243" s="202" t="s">
        <v>131</v>
      </c>
      <c r="E243" s="38"/>
      <c r="F243" s="203" t="s">
        <v>361</v>
      </c>
      <c r="G243" s="38"/>
      <c r="H243" s="38"/>
      <c r="I243" s="110"/>
      <c r="J243" s="38"/>
      <c r="K243" s="38"/>
      <c r="L243" s="41"/>
      <c r="M243" s="204"/>
      <c r="N243" s="205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131</v>
      </c>
      <c r="AU243" s="19" t="s">
        <v>84</v>
      </c>
    </row>
    <row r="244" spans="1:65" s="13" customFormat="1" ht="11.25">
      <c r="B244" s="206"/>
      <c r="C244" s="207"/>
      <c r="D244" s="202" t="s">
        <v>133</v>
      </c>
      <c r="E244" s="208" t="s">
        <v>19</v>
      </c>
      <c r="F244" s="209" t="s">
        <v>362</v>
      </c>
      <c r="G244" s="207"/>
      <c r="H244" s="210">
        <v>67.650000000000006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133</v>
      </c>
      <c r="AU244" s="216" t="s">
        <v>84</v>
      </c>
      <c r="AV244" s="13" t="s">
        <v>84</v>
      </c>
      <c r="AW244" s="13" t="s">
        <v>35</v>
      </c>
      <c r="AX244" s="13" t="s">
        <v>82</v>
      </c>
      <c r="AY244" s="216" t="s">
        <v>122</v>
      </c>
    </row>
    <row r="245" spans="1:65" s="2" customFormat="1" ht="21.75" customHeight="1">
      <c r="A245" s="36"/>
      <c r="B245" s="37"/>
      <c r="C245" s="189" t="s">
        <v>363</v>
      </c>
      <c r="D245" s="189" t="s">
        <v>124</v>
      </c>
      <c r="E245" s="190" t="s">
        <v>364</v>
      </c>
      <c r="F245" s="191" t="s">
        <v>365</v>
      </c>
      <c r="G245" s="192" t="s">
        <v>127</v>
      </c>
      <c r="H245" s="193">
        <v>2402.203</v>
      </c>
      <c r="I245" s="194"/>
      <c r="J245" s="195">
        <f>ROUND(I245*H245,2)</f>
        <v>0</v>
      </c>
      <c r="K245" s="191" t="s">
        <v>128</v>
      </c>
      <c r="L245" s="41"/>
      <c r="M245" s="196" t="s">
        <v>19</v>
      </c>
      <c r="N245" s="197" t="s">
        <v>45</v>
      </c>
      <c r="O245" s="66"/>
      <c r="P245" s="198">
        <f>O245*H245</f>
        <v>0</v>
      </c>
      <c r="Q245" s="198">
        <v>0</v>
      </c>
      <c r="R245" s="198">
        <f>Q245*H245</f>
        <v>0</v>
      </c>
      <c r="S245" s="198">
        <v>0</v>
      </c>
      <c r="T245" s="199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0" t="s">
        <v>129</v>
      </c>
      <c r="AT245" s="200" t="s">
        <v>124</v>
      </c>
      <c r="AU245" s="200" t="s">
        <v>84</v>
      </c>
      <c r="AY245" s="19" t="s">
        <v>122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9" t="s">
        <v>82</v>
      </c>
      <c r="BK245" s="201">
        <f>ROUND(I245*H245,2)</f>
        <v>0</v>
      </c>
      <c r="BL245" s="19" t="s">
        <v>129</v>
      </c>
      <c r="BM245" s="200" t="s">
        <v>366</v>
      </c>
    </row>
    <row r="246" spans="1:65" s="2" customFormat="1" ht="185.25">
      <c r="A246" s="36"/>
      <c r="B246" s="37"/>
      <c r="C246" s="38"/>
      <c r="D246" s="202" t="s">
        <v>131</v>
      </c>
      <c r="E246" s="38"/>
      <c r="F246" s="203" t="s">
        <v>361</v>
      </c>
      <c r="G246" s="38"/>
      <c r="H246" s="38"/>
      <c r="I246" s="110"/>
      <c r="J246" s="38"/>
      <c r="K246" s="38"/>
      <c r="L246" s="41"/>
      <c r="M246" s="204"/>
      <c r="N246" s="205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131</v>
      </c>
      <c r="AU246" s="19" t="s">
        <v>84</v>
      </c>
    </row>
    <row r="247" spans="1:65" s="13" customFormat="1" ht="11.25">
      <c r="B247" s="206"/>
      <c r="C247" s="207"/>
      <c r="D247" s="202" t="s">
        <v>133</v>
      </c>
      <c r="E247" s="208" t="s">
        <v>19</v>
      </c>
      <c r="F247" s="209" t="s">
        <v>367</v>
      </c>
      <c r="G247" s="207"/>
      <c r="H247" s="210">
        <v>496.1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133</v>
      </c>
      <c r="AU247" s="216" t="s">
        <v>84</v>
      </c>
      <c r="AV247" s="13" t="s">
        <v>84</v>
      </c>
      <c r="AW247" s="13" t="s">
        <v>35</v>
      </c>
      <c r="AX247" s="13" t="s">
        <v>74</v>
      </c>
      <c r="AY247" s="216" t="s">
        <v>122</v>
      </c>
    </row>
    <row r="248" spans="1:65" s="15" customFormat="1" ht="11.25">
      <c r="B248" s="228"/>
      <c r="C248" s="229"/>
      <c r="D248" s="202" t="s">
        <v>133</v>
      </c>
      <c r="E248" s="230" t="s">
        <v>19</v>
      </c>
      <c r="F248" s="231" t="s">
        <v>368</v>
      </c>
      <c r="G248" s="229"/>
      <c r="H248" s="232">
        <v>496.1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133</v>
      </c>
      <c r="AU248" s="238" t="s">
        <v>84</v>
      </c>
      <c r="AV248" s="15" t="s">
        <v>140</v>
      </c>
      <c r="AW248" s="15" t="s">
        <v>35</v>
      </c>
      <c r="AX248" s="15" t="s">
        <v>74</v>
      </c>
      <c r="AY248" s="238" t="s">
        <v>122</v>
      </c>
    </row>
    <row r="249" spans="1:65" s="13" customFormat="1" ht="11.25">
      <c r="B249" s="206"/>
      <c r="C249" s="207"/>
      <c r="D249" s="202" t="s">
        <v>133</v>
      </c>
      <c r="E249" s="208" t="s">
        <v>19</v>
      </c>
      <c r="F249" s="209" t="s">
        <v>369</v>
      </c>
      <c r="G249" s="207"/>
      <c r="H249" s="210">
        <v>424.858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133</v>
      </c>
      <c r="AU249" s="216" t="s">
        <v>84</v>
      </c>
      <c r="AV249" s="13" t="s">
        <v>84</v>
      </c>
      <c r="AW249" s="13" t="s">
        <v>35</v>
      </c>
      <c r="AX249" s="13" t="s">
        <v>74</v>
      </c>
      <c r="AY249" s="216" t="s">
        <v>122</v>
      </c>
    </row>
    <row r="250" spans="1:65" s="15" customFormat="1" ht="11.25">
      <c r="B250" s="228"/>
      <c r="C250" s="229"/>
      <c r="D250" s="202" t="s">
        <v>133</v>
      </c>
      <c r="E250" s="230" t="s">
        <v>19</v>
      </c>
      <c r="F250" s="231" t="s">
        <v>370</v>
      </c>
      <c r="G250" s="229"/>
      <c r="H250" s="232">
        <v>424.858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133</v>
      </c>
      <c r="AU250" s="238" t="s">
        <v>84</v>
      </c>
      <c r="AV250" s="15" t="s">
        <v>140</v>
      </c>
      <c r="AW250" s="15" t="s">
        <v>35</v>
      </c>
      <c r="AX250" s="15" t="s">
        <v>74</v>
      </c>
      <c r="AY250" s="238" t="s">
        <v>122</v>
      </c>
    </row>
    <row r="251" spans="1:65" s="13" customFormat="1" ht="11.25">
      <c r="B251" s="206"/>
      <c r="C251" s="207"/>
      <c r="D251" s="202" t="s">
        <v>133</v>
      </c>
      <c r="E251" s="208" t="s">
        <v>19</v>
      </c>
      <c r="F251" s="209" t="s">
        <v>371</v>
      </c>
      <c r="G251" s="207"/>
      <c r="H251" s="210">
        <v>1481.2449999999999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133</v>
      </c>
      <c r="AU251" s="216" t="s">
        <v>84</v>
      </c>
      <c r="AV251" s="13" t="s">
        <v>84</v>
      </c>
      <c r="AW251" s="13" t="s">
        <v>35</v>
      </c>
      <c r="AX251" s="13" t="s">
        <v>74</v>
      </c>
      <c r="AY251" s="216" t="s">
        <v>122</v>
      </c>
    </row>
    <row r="252" spans="1:65" s="15" customFormat="1" ht="11.25">
      <c r="B252" s="228"/>
      <c r="C252" s="229"/>
      <c r="D252" s="202" t="s">
        <v>133</v>
      </c>
      <c r="E252" s="230" t="s">
        <v>19</v>
      </c>
      <c r="F252" s="231" t="s">
        <v>372</v>
      </c>
      <c r="G252" s="229"/>
      <c r="H252" s="232">
        <v>1481.2449999999999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133</v>
      </c>
      <c r="AU252" s="238" t="s">
        <v>84</v>
      </c>
      <c r="AV252" s="15" t="s">
        <v>140</v>
      </c>
      <c r="AW252" s="15" t="s">
        <v>35</v>
      </c>
      <c r="AX252" s="15" t="s">
        <v>74</v>
      </c>
      <c r="AY252" s="238" t="s">
        <v>122</v>
      </c>
    </row>
    <row r="253" spans="1:65" s="14" customFormat="1" ht="11.25">
      <c r="B253" s="217"/>
      <c r="C253" s="218"/>
      <c r="D253" s="202" t="s">
        <v>133</v>
      </c>
      <c r="E253" s="219" t="s">
        <v>19</v>
      </c>
      <c r="F253" s="220" t="s">
        <v>153</v>
      </c>
      <c r="G253" s="218"/>
      <c r="H253" s="221">
        <v>2402.203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133</v>
      </c>
      <c r="AU253" s="227" t="s">
        <v>84</v>
      </c>
      <c r="AV253" s="14" t="s">
        <v>129</v>
      </c>
      <c r="AW253" s="14" t="s">
        <v>35</v>
      </c>
      <c r="AX253" s="14" t="s">
        <v>82</v>
      </c>
      <c r="AY253" s="227" t="s">
        <v>122</v>
      </c>
    </row>
    <row r="254" spans="1:65" s="2" customFormat="1" ht="21.75" customHeight="1">
      <c r="A254" s="36"/>
      <c r="B254" s="37"/>
      <c r="C254" s="189" t="s">
        <v>373</v>
      </c>
      <c r="D254" s="189" t="s">
        <v>124</v>
      </c>
      <c r="E254" s="190" t="s">
        <v>374</v>
      </c>
      <c r="F254" s="191" t="s">
        <v>375</v>
      </c>
      <c r="G254" s="192" t="s">
        <v>127</v>
      </c>
      <c r="H254" s="193">
        <v>12</v>
      </c>
      <c r="I254" s="194"/>
      <c r="J254" s="195">
        <f>ROUND(I254*H254,2)</f>
        <v>0</v>
      </c>
      <c r="K254" s="191" t="s">
        <v>128</v>
      </c>
      <c r="L254" s="41"/>
      <c r="M254" s="196" t="s">
        <v>19</v>
      </c>
      <c r="N254" s="197" t="s">
        <v>45</v>
      </c>
      <c r="O254" s="66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0" t="s">
        <v>129</v>
      </c>
      <c r="AT254" s="200" t="s">
        <v>124</v>
      </c>
      <c r="AU254" s="200" t="s">
        <v>84</v>
      </c>
      <c r="AY254" s="19" t="s">
        <v>122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9" t="s">
        <v>82</v>
      </c>
      <c r="BK254" s="201">
        <f>ROUND(I254*H254,2)</f>
        <v>0</v>
      </c>
      <c r="BL254" s="19" t="s">
        <v>129</v>
      </c>
      <c r="BM254" s="200" t="s">
        <v>376</v>
      </c>
    </row>
    <row r="255" spans="1:65" s="2" customFormat="1" ht="48.75">
      <c r="A255" s="36"/>
      <c r="B255" s="37"/>
      <c r="C255" s="38"/>
      <c r="D255" s="202" t="s">
        <v>131</v>
      </c>
      <c r="E255" s="38"/>
      <c r="F255" s="203" t="s">
        <v>377</v>
      </c>
      <c r="G255" s="38"/>
      <c r="H255" s="38"/>
      <c r="I255" s="110"/>
      <c r="J255" s="38"/>
      <c r="K255" s="38"/>
      <c r="L255" s="41"/>
      <c r="M255" s="204"/>
      <c r="N255" s="205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131</v>
      </c>
      <c r="AU255" s="19" t="s">
        <v>84</v>
      </c>
    </row>
    <row r="256" spans="1:65" s="2" customFormat="1" ht="16.5" customHeight="1">
      <c r="A256" s="36"/>
      <c r="B256" s="37"/>
      <c r="C256" s="189" t="s">
        <v>378</v>
      </c>
      <c r="D256" s="189" t="s">
        <v>124</v>
      </c>
      <c r="E256" s="190" t="s">
        <v>379</v>
      </c>
      <c r="F256" s="191" t="s">
        <v>380</v>
      </c>
      <c r="G256" s="192" t="s">
        <v>127</v>
      </c>
      <c r="H256" s="193">
        <v>12</v>
      </c>
      <c r="I256" s="194"/>
      <c r="J256" s="195">
        <f>ROUND(I256*H256,2)</f>
        <v>0</v>
      </c>
      <c r="K256" s="191" t="s">
        <v>128</v>
      </c>
      <c r="L256" s="41"/>
      <c r="M256" s="196" t="s">
        <v>19</v>
      </c>
      <c r="N256" s="197" t="s">
        <v>45</v>
      </c>
      <c r="O256" s="66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0" t="s">
        <v>129</v>
      </c>
      <c r="AT256" s="200" t="s">
        <v>124</v>
      </c>
      <c r="AU256" s="200" t="s">
        <v>84</v>
      </c>
      <c r="AY256" s="19" t="s">
        <v>122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9" t="s">
        <v>82</v>
      </c>
      <c r="BK256" s="201">
        <f>ROUND(I256*H256,2)</f>
        <v>0</v>
      </c>
      <c r="BL256" s="19" t="s">
        <v>129</v>
      </c>
      <c r="BM256" s="200" t="s">
        <v>381</v>
      </c>
    </row>
    <row r="257" spans="1:65" s="2" customFormat="1" ht="48.75">
      <c r="A257" s="36"/>
      <c r="B257" s="37"/>
      <c r="C257" s="38"/>
      <c r="D257" s="202" t="s">
        <v>131</v>
      </c>
      <c r="E257" s="38"/>
      <c r="F257" s="203" t="s">
        <v>377</v>
      </c>
      <c r="G257" s="38"/>
      <c r="H257" s="38"/>
      <c r="I257" s="110"/>
      <c r="J257" s="38"/>
      <c r="K257" s="38"/>
      <c r="L257" s="41"/>
      <c r="M257" s="204"/>
      <c r="N257" s="205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131</v>
      </c>
      <c r="AU257" s="19" t="s">
        <v>84</v>
      </c>
    </row>
    <row r="258" spans="1:65" s="2" customFormat="1" ht="33" customHeight="1">
      <c r="A258" s="36"/>
      <c r="B258" s="37"/>
      <c r="C258" s="189" t="s">
        <v>382</v>
      </c>
      <c r="D258" s="189" t="s">
        <v>124</v>
      </c>
      <c r="E258" s="190" t="s">
        <v>383</v>
      </c>
      <c r="F258" s="191" t="s">
        <v>384</v>
      </c>
      <c r="G258" s="192" t="s">
        <v>137</v>
      </c>
      <c r="H258" s="193">
        <v>1</v>
      </c>
      <c r="I258" s="194"/>
      <c r="J258" s="195">
        <f>ROUND(I258*H258,2)</f>
        <v>0</v>
      </c>
      <c r="K258" s="191" t="s">
        <v>128</v>
      </c>
      <c r="L258" s="41"/>
      <c r="M258" s="196" t="s">
        <v>19</v>
      </c>
      <c r="N258" s="197" t="s">
        <v>45</v>
      </c>
      <c r="O258" s="66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0" t="s">
        <v>129</v>
      </c>
      <c r="AT258" s="200" t="s">
        <v>124</v>
      </c>
      <c r="AU258" s="200" t="s">
        <v>84</v>
      </c>
      <c r="AY258" s="19" t="s">
        <v>122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9" t="s">
        <v>82</v>
      </c>
      <c r="BK258" s="201">
        <f>ROUND(I258*H258,2)</f>
        <v>0</v>
      </c>
      <c r="BL258" s="19" t="s">
        <v>129</v>
      </c>
      <c r="BM258" s="200" t="s">
        <v>385</v>
      </c>
    </row>
    <row r="259" spans="1:65" s="2" customFormat="1" ht="78">
      <c r="A259" s="36"/>
      <c r="B259" s="37"/>
      <c r="C259" s="38"/>
      <c r="D259" s="202" t="s">
        <v>131</v>
      </c>
      <c r="E259" s="38"/>
      <c r="F259" s="203" t="s">
        <v>386</v>
      </c>
      <c r="G259" s="38"/>
      <c r="H259" s="38"/>
      <c r="I259" s="110"/>
      <c r="J259" s="38"/>
      <c r="K259" s="38"/>
      <c r="L259" s="41"/>
      <c r="M259" s="204"/>
      <c r="N259" s="205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131</v>
      </c>
      <c r="AU259" s="19" t="s">
        <v>84</v>
      </c>
    </row>
    <row r="260" spans="1:65" s="2" customFormat="1" ht="16.5" customHeight="1">
      <c r="A260" s="36"/>
      <c r="B260" s="37"/>
      <c r="C260" s="240" t="s">
        <v>387</v>
      </c>
      <c r="D260" s="240" t="s">
        <v>351</v>
      </c>
      <c r="E260" s="241" t="s">
        <v>388</v>
      </c>
      <c r="F260" s="242" t="s">
        <v>389</v>
      </c>
      <c r="G260" s="243" t="s">
        <v>137</v>
      </c>
      <c r="H260" s="244">
        <v>1</v>
      </c>
      <c r="I260" s="245"/>
      <c r="J260" s="246">
        <f>ROUND(I260*H260,2)</f>
        <v>0</v>
      </c>
      <c r="K260" s="242" t="s">
        <v>19</v>
      </c>
      <c r="L260" s="247"/>
      <c r="M260" s="248" t="s">
        <v>19</v>
      </c>
      <c r="N260" s="249" t="s">
        <v>45</v>
      </c>
      <c r="O260" s="66"/>
      <c r="P260" s="198">
        <f>O260*H260</f>
        <v>0</v>
      </c>
      <c r="Q260" s="198">
        <v>6.3E-2</v>
      </c>
      <c r="R260" s="198">
        <f>Q260*H260</f>
        <v>6.3E-2</v>
      </c>
      <c r="S260" s="198">
        <v>0</v>
      </c>
      <c r="T260" s="199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0" t="s">
        <v>183</v>
      </c>
      <c r="AT260" s="200" t="s">
        <v>351</v>
      </c>
      <c r="AU260" s="200" t="s">
        <v>84</v>
      </c>
      <c r="AY260" s="19" t="s">
        <v>122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9" t="s">
        <v>82</v>
      </c>
      <c r="BK260" s="201">
        <f>ROUND(I260*H260,2)</f>
        <v>0</v>
      </c>
      <c r="BL260" s="19" t="s">
        <v>129</v>
      </c>
      <c r="BM260" s="200" t="s">
        <v>390</v>
      </c>
    </row>
    <row r="261" spans="1:65" s="2" customFormat="1" ht="19.5">
      <c r="A261" s="36"/>
      <c r="B261" s="37"/>
      <c r="C261" s="38"/>
      <c r="D261" s="202" t="s">
        <v>391</v>
      </c>
      <c r="E261" s="38"/>
      <c r="F261" s="203" t="s">
        <v>392</v>
      </c>
      <c r="G261" s="38"/>
      <c r="H261" s="38"/>
      <c r="I261" s="110"/>
      <c r="J261" s="38"/>
      <c r="K261" s="38"/>
      <c r="L261" s="41"/>
      <c r="M261" s="204"/>
      <c r="N261" s="205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391</v>
      </c>
      <c r="AU261" s="19" t="s">
        <v>84</v>
      </c>
    </row>
    <row r="262" spans="1:65" s="2" customFormat="1" ht="16.5" customHeight="1">
      <c r="A262" s="36"/>
      <c r="B262" s="37"/>
      <c r="C262" s="189" t="s">
        <v>393</v>
      </c>
      <c r="D262" s="189" t="s">
        <v>124</v>
      </c>
      <c r="E262" s="190" t="s">
        <v>394</v>
      </c>
      <c r="F262" s="191" t="s">
        <v>395</v>
      </c>
      <c r="G262" s="192" t="s">
        <v>137</v>
      </c>
      <c r="H262" s="193">
        <v>1</v>
      </c>
      <c r="I262" s="194"/>
      <c r="J262" s="195">
        <f>ROUND(I262*H262,2)</f>
        <v>0</v>
      </c>
      <c r="K262" s="191" t="s">
        <v>128</v>
      </c>
      <c r="L262" s="41"/>
      <c r="M262" s="196" t="s">
        <v>19</v>
      </c>
      <c r="N262" s="197" t="s">
        <v>45</v>
      </c>
      <c r="O262" s="66"/>
      <c r="P262" s="198">
        <f>O262*H262</f>
        <v>0</v>
      </c>
      <c r="Q262" s="198">
        <v>6.0000000000000002E-5</v>
      </c>
      <c r="R262" s="198">
        <f>Q262*H262</f>
        <v>6.0000000000000002E-5</v>
      </c>
      <c r="S262" s="198">
        <v>0</v>
      </c>
      <c r="T262" s="199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0" t="s">
        <v>129</v>
      </c>
      <c r="AT262" s="200" t="s">
        <v>124</v>
      </c>
      <c r="AU262" s="200" t="s">
        <v>84</v>
      </c>
      <c r="AY262" s="19" t="s">
        <v>122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9" t="s">
        <v>82</v>
      </c>
      <c r="BK262" s="201">
        <f>ROUND(I262*H262,2)</f>
        <v>0</v>
      </c>
      <c r="BL262" s="19" t="s">
        <v>129</v>
      </c>
      <c r="BM262" s="200" t="s">
        <v>396</v>
      </c>
    </row>
    <row r="263" spans="1:65" s="2" customFormat="1" ht="68.25">
      <c r="A263" s="36"/>
      <c r="B263" s="37"/>
      <c r="C263" s="38"/>
      <c r="D263" s="202" t="s">
        <v>131</v>
      </c>
      <c r="E263" s="38"/>
      <c r="F263" s="203" t="s">
        <v>397</v>
      </c>
      <c r="G263" s="38"/>
      <c r="H263" s="38"/>
      <c r="I263" s="110"/>
      <c r="J263" s="38"/>
      <c r="K263" s="38"/>
      <c r="L263" s="41"/>
      <c r="M263" s="204"/>
      <c r="N263" s="205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131</v>
      </c>
      <c r="AU263" s="19" t="s">
        <v>84</v>
      </c>
    </row>
    <row r="264" spans="1:65" s="2" customFormat="1" ht="16.5" customHeight="1">
      <c r="A264" s="36"/>
      <c r="B264" s="37"/>
      <c r="C264" s="240" t="s">
        <v>398</v>
      </c>
      <c r="D264" s="240" t="s">
        <v>351</v>
      </c>
      <c r="E264" s="241" t="s">
        <v>399</v>
      </c>
      <c r="F264" s="242" t="s">
        <v>400</v>
      </c>
      <c r="G264" s="243" t="s">
        <v>137</v>
      </c>
      <c r="H264" s="244">
        <v>4.5</v>
      </c>
      <c r="I264" s="245"/>
      <c r="J264" s="246">
        <f>ROUND(I264*H264,2)</f>
        <v>0</v>
      </c>
      <c r="K264" s="242" t="s">
        <v>128</v>
      </c>
      <c r="L264" s="247"/>
      <c r="M264" s="248" t="s">
        <v>19</v>
      </c>
      <c r="N264" s="249" t="s">
        <v>45</v>
      </c>
      <c r="O264" s="66"/>
      <c r="P264" s="198">
        <f>O264*H264</f>
        <v>0</v>
      </c>
      <c r="Q264" s="198">
        <v>5.8999999999999999E-3</v>
      </c>
      <c r="R264" s="198">
        <f>Q264*H264</f>
        <v>2.6550000000000001E-2</v>
      </c>
      <c r="S264" s="198">
        <v>0</v>
      </c>
      <c r="T264" s="199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0" t="s">
        <v>183</v>
      </c>
      <c r="AT264" s="200" t="s">
        <v>351</v>
      </c>
      <c r="AU264" s="200" t="s">
        <v>84</v>
      </c>
      <c r="AY264" s="19" t="s">
        <v>122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19" t="s">
        <v>82</v>
      </c>
      <c r="BK264" s="201">
        <f>ROUND(I264*H264,2)</f>
        <v>0</v>
      </c>
      <c r="BL264" s="19" t="s">
        <v>129</v>
      </c>
      <c r="BM264" s="200" t="s">
        <v>401</v>
      </c>
    </row>
    <row r="265" spans="1:65" s="13" customFormat="1" ht="11.25">
      <c r="B265" s="206"/>
      <c r="C265" s="207"/>
      <c r="D265" s="202" t="s">
        <v>133</v>
      </c>
      <c r="E265" s="208" t="s">
        <v>19</v>
      </c>
      <c r="F265" s="209" t="s">
        <v>402</v>
      </c>
      <c r="G265" s="207"/>
      <c r="H265" s="210">
        <v>4.5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133</v>
      </c>
      <c r="AU265" s="216" t="s">
        <v>84</v>
      </c>
      <c r="AV265" s="13" t="s">
        <v>84</v>
      </c>
      <c r="AW265" s="13" t="s">
        <v>35</v>
      </c>
      <c r="AX265" s="13" t="s">
        <v>82</v>
      </c>
      <c r="AY265" s="216" t="s">
        <v>122</v>
      </c>
    </row>
    <row r="266" spans="1:65" s="2" customFormat="1" ht="21.75" customHeight="1">
      <c r="A266" s="36"/>
      <c r="B266" s="37"/>
      <c r="C266" s="189" t="s">
        <v>403</v>
      </c>
      <c r="D266" s="189" t="s">
        <v>124</v>
      </c>
      <c r="E266" s="190" t="s">
        <v>404</v>
      </c>
      <c r="F266" s="191" t="s">
        <v>405</v>
      </c>
      <c r="G266" s="192" t="s">
        <v>137</v>
      </c>
      <c r="H266" s="193">
        <v>1</v>
      </c>
      <c r="I266" s="194"/>
      <c r="J266" s="195">
        <f>ROUND(I266*H266,2)</f>
        <v>0</v>
      </c>
      <c r="K266" s="191" t="s">
        <v>128</v>
      </c>
      <c r="L266" s="41"/>
      <c r="M266" s="196" t="s">
        <v>19</v>
      </c>
      <c r="N266" s="197" t="s">
        <v>45</v>
      </c>
      <c r="O266" s="66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0" t="s">
        <v>129</v>
      </c>
      <c r="AT266" s="200" t="s">
        <v>124</v>
      </c>
      <c r="AU266" s="200" t="s">
        <v>84</v>
      </c>
      <c r="AY266" s="19" t="s">
        <v>122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9" t="s">
        <v>82</v>
      </c>
      <c r="BK266" s="201">
        <f>ROUND(I266*H266,2)</f>
        <v>0</v>
      </c>
      <c r="BL266" s="19" t="s">
        <v>129</v>
      </c>
      <c r="BM266" s="200" t="s">
        <v>406</v>
      </c>
    </row>
    <row r="267" spans="1:65" s="2" customFormat="1" ht="97.5">
      <c r="A267" s="36"/>
      <c r="B267" s="37"/>
      <c r="C267" s="38"/>
      <c r="D267" s="202" t="s">
        <v>131</v>
      </c>
      <c r="E267" s="38"/>
      <c r="F267" s="203" t="s">
        <v>407</v>
      </c>
      <c r="G267" s="38"/>
      <c r="H267" s="38"/>
      <c r="I267" s="110"/>
      <c r="J267" s="38"/>
      <c r="K267" s="38"/>
      <c r="L267" s="41"/>
      <c r="M267" s="204"/>
      <c r="N267" s="205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131</v>
      </c>
      <c r="AU267" s="19" t="s">
        <v>84</v>
      </c>
    </row>
    <row r="268" spans="1:65" s="2" customFormat="1" ht="44.25" customHeight="1">
      <c r="A268" s="36"/>
      <c r="B268" s="37"/>
      <c r="C268" s="189" t="s">
        <v>408</v>
      </c>
      <c r="D268" s="189" t="s">
        <v>124</v>
      </c>
      <c r="E268" s="190" t="s">
        <v>409</v>
      </c>
      <c r="F268" s="191" t="s">
        <v>410</v>
      </c>
      <c r="G268" s="192" t="s">
        <v>127</v>
      </c>
      <c r="H268" s="193">
        <v>12</v>
      </c>
      <c r="I268" s="194"/>
      <c r="J268" s="195">
        <f>ROUND(I268*H268,2)</f>
        <v>0</v>
      </c>
      <c r="K268" s="191" t="s">
        <v>128</v>
      </c>
      <c r="L268" s="41"/>
      <c r="M268" s="196" t="s">
        <v>19</v>
      </c>
      <c r="N268" s="197" t="s">
        <v>45</v>
      </c>
      <c r="O268" s="66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0" t="s">
        <v>129</v>
      </c>
      <c r="AT268" s="200" t="s">
        <v>124</v>
      </c>
      <c r="AU268" s="200" t="s">
        <v>84</v>
      </c>
      <c r="AY268" s="19" t="s">
        <v>122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9" t="s">
        <v>82</v>
      </c>
      <c r="BK268" s="201">
        <f>ROUND(I268*H268,2)</f>
        <v>0</v>
      </c>
      <c r="BL268" s="19" t="s">
        <v>129</v>
      </c>
      <c r="BM268" s="200" t="s">
        <v>411</v>
      </c>
    </row>
    <row r="269" spans="1:65" s="2" customFormat="1" ht="195">
      <c r="A269" s="36"/>
      <c r="B269" s="37"/>
      <c r="C269" s="38"/>
      <c r="D269" s="202" t="s">
        <v>131</v>
      </c>
      <c r="E269" s="38"/>
      <c r="F269" s="203" t="s">
        <v>412</v>
      </c>
      <c r="G269" s="38"/>
      <c r="H269" s="38"/>
      <c r="I269" s="110"/>
      <c r="J269" s="38"/>
      <c r="K269" s="38"/>
      <c r="L269" s="41"/>
      <c r="M269" s="204"/>
      <c r="N269" s="205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131</v>
      </c>
      <c r="AU269" s="19" t="s">
        <v>84</v>
      </c>
    </row>
    <row r="270" spans="1:65" s="2" customFormat="1" ht="21.75" customHeight="1">
      <c r="A270" s="36"/>
      <c r="B270" s="37"/>
      <c r="C270" s="189" t="s">
        <v>413</v>
      </c>
      <c r="D270" s="189" t="s">
        <v>124</v>
      </c>
      <c r="E270" s="190" t="s">
        <v>414</v>
      </c>
      <c r="F270" s="191" t="s">
        <v>415</v>
      </c>
      <c r="G270" s="192" t="s">
        <v>330</v>
      </c>
      <c r="H270" s="193">
        <v>1E-3</v>
      </c>
      <c r="I270" s="194"/>
      <c r="J270" s="195">
        <f>ROUND(I270*H270,2)</f>
        <v>0</v>
      </c>
      <c r="K270" s="191" t="s">
        <v>128</v>
      </c>
      <c r="L270" s="41"/>
      <c r="M270" s="196" t="s">
        <v>19</v>
      </c>
      <c r="N270" s="197" t="s">
        <v>45</v>
      </c>
      <c r="O270" s="66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0" t="s">
        <v>129</v>
      </c>
      <c r="AT270" s="200" t="s">
        <v>124</v>
      </c>
      <c r="AU270" s="200" t="s">
        <v>84</v>
      </c>
      <c r="AY270" s="19" t="s">
        <v>122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9" t="s">
        <v>82</v>
      </c>
      <c r="BK270" s="201">
        <f>ROUND(I270*H270,2)</f>
        <v>0</v>
      </c>
      <c r="BL270" s="19" t="s">
        <v>129</v>
      </c>
      <c r="BM270" s="200" t="s">
        <v>416</v>
      </c>
    </row>
    <row r="271" spans="1:65" s="2" customFormat="1" ht="68.25">
      <c r="A271" s="36"/>
      <c r="B271" s="37"/>
      <c r="C271" s="38"/>
      <c r="D271" s="202" t="s">
        <v>131</v>
      </c>
      <c r="E271" s="38"/>
      <c r="F271" s="203" t="s">
        <v>417</v>
      </c>
      <c r="G271" s="38"/>
      <c r="H271" s="38"/>
      <c r="I271" s="110"/>
      <c r="J271" s="38"/>
      <c r="K271" s="38"/>
      <c r="L271" s="41"/>
      <c r="M271" s="204"/>
      <c r="N271" s="205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131</v>
      </c>
      <c r="AU271" s="19" t="s">
        <v>84</v>
      </c>
    </row>
    <row r="272" spans="1:65" s="13" customFormat="1" ht="11.25">
      <c r="B272" s="206"/>
      <c r="C272" s="207"/>
      <c r="D272" s="202" t="s">
        <v>133</v>
      </c>
      <c r="E272" s="208" t="s">
        <v>19</v>
      </c>
      <c r="F272" s="209" t="s">
        <v>418</v>
      </c>
      <c r="G272" s="207"/>
      <c r="H272" s="210">
        <v>1E-3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133</v>
      </c>
      <c r="AU272" s="216" t="s">
        <v>84</v>
      </c>
      <c r="AV272" s="13" t="s">
        <v>84</v>
      </c>
      <c r="AW272" s="13" t="s">
        <v>35</v>
      </c>
      <c r="AX272" s="13" t="s">
        <v>82</v>
      </c>
      <c r="AY272" s="216" t="s">
        <v>122</v>
      </c>
    </row>
    <row r="273" spans="1:65" s="2" customFormat="1" ht="16.5" customHeight="1">
      <c r="A273" s="36"/>
      <c r="B273" s="37"/>
      <c r="C273" s="240" t="s">
        <v>419</v>
      </c>
      <c r="D273" s="240" t="s">
        <v>351</v>
      </c>
      <c r="E273" s="241" t="s">
        <v>420</v>
      </c>
      <c r="F273" s="242" t="s">
        <v>421</v>
      </c>
      <c r="G273" s="243" t="s">
        <v>354</v>
      </c>
      <c r="H273" s="244">
        <v>1E-3</v>
      </c>
      <c r="I273" s="245"/>
      <c r="J273" s="246">
        <f>ROUND(I273*H273,2)</f>
        <v>0</v>
      </c>
      <c r="K273" s="242" t="s">
        <v>128</v>
      </c>
      <c r="L273" s="247"/>
      <c r="M273" s="248" t="s">
        <v>19</v>
      </c>
      <c r="N273" s="249" t="s">
        <v>45</v>
      </c>
      <c r="O273" s="66"/>
      <c r="P273" s="198">
        <f>O273*H273</f>
        <v>0</v>
      </c>
      <c r="Q273" s="198">
        <v>1E-3</v>
      </c>
      <c r="R273" s="198">
        <f>Q273*H273</f>
        <v>9.9999999999999995E-7</v>
      </c>
      <c r="S273" s="198">
        <v>0</v>
      </c>
      <c r="T273" s="199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0" t="s">
        <v>183</v>
      </c>
      <c r="AT273" s="200" t="s">
        <v>351</v>
      </c>
      <c r="AU273" s="200" t="s">
        <v>84</v>
      </c>
      <c r="AY273" s="19" t="s">
        <v>122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9" t="s">
        <v>82</v>
      </c>
      <c r="BK273" s="201">
        <f>ROUND(I273*H273,2)</f>
        <v>0</v>
      </c>
      <c r="BL273" s="19" t="s">
        <v>129</v>
      </c>
      <c r="BM273" s="200" t="s">
        <v>422</v>
      </c>
    </row>
    <row r="274" spans="1:65" s="2" customFormat="1" ht="16.5" customHeight="1">
      <c r="A274" s="36"/>
      <c r="B274" s="37"/>
      <c r="C274" s="189" t="s">
        <v>423</v>
      </c>
      <c r="D274" s="189" t="s">
        <v>124</v>
      </c>
      <c r="E274" s="190" t="s">
        <v>424</v>
      </c>
      <c r="F274" s="191" t="s">
        <v>425</v>
      </c>
      <c r="G274" s="192" t="s">
        <v>241</v>
      </c>
      <c r="H274" s="193">
        <v>0.72</v>
      </c>
      <c r="I274" s="194"/>
      <c r="J274" s="195">
        <f>ROUND(I274*H274,2)</f>
        <v>0</v>
      </c>
      <c r="K274" s="191" t="s">
        <v>128</v>
      </c>
      <c r="L274" s="41"/>
      <c r="M274" s="196" t="s">
        <v>19</v>
      </c>
      <c r="N274" s="197" t="s">
        <v>45</v>
      </c>
      <c r="O274" s="66"/>
      <c r="P274" s="198">
        <f>O274*H274</f>
        <v>0</v>
      </c>
      <c r="Q274" s="198">
        <v>0</v>
      </c>
      <c r="R274" s="198">
        <f>Q274*H274</f>
        <v>0</v>
      </c>
      <c r="S274" s="198">
        <v>0</v>
      </c>
      <c r="T274" s="199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0" t="s">
        <v>129</v>
      </c>
      <c r="AT274" s="200" t="s">
        <v>124</v>
      </c>
      <c r="AU274" s="200" t="s">
        <v>84</v>
      </c>
      <c r="AY274" s="19" t="s">
        <v>122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9" t="s">
        <v>82</v>
      </c>
      <c r="BK274" s="201">
        <f>ROUND(I274*H274,2)</f>
        <v>0</v>
      </c>
      <c r="BL274" s="19" t="s">
        <v>129</v>
      </c>
      <c r="BM274" s="200" t="s">
        <v>426</v>
      </c>
    </row>
    <row r="275" spans="1:65" s="2" customFormat="1" ht="68.25">
      <c r="A275" s="36"/>
      <c r="B275" s="37"/>
      <c r="C275" s="38"/>
      <c r="D275" s="202" t="s">
        <v>131</v>
      </c>
      <c r="E275" s="38"/>
      <c r="F275" s="203" t="s">
        <v>427</v>
      </c>
      <c r="G275" s="38"/>
      <c r="H275" s="38"/>
      <c r="I275" s="110"/>
      <c r="J275" s="38"/>
      <c r="K275" s="38"/>
      <c r="L275" s="41"/>
      <c r="M275" s="204"/>
      <c r="N275" s="205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131</v>
      </c>
      <c r="AU275" s="19" t="s">
        <v>84</v>
      </c>
    </row>
    <row r="276" spans="1:65" s="13" customFormat="1" ht="11.25">
      <c r="B276" s="206"/>
      <c r="C276" s="207"/>
      <c r="D276" s="202" t="s">
        <v>133</v>
      </c>
      <c r="E276" s="208" t="s">
        <v>19</v>
      </c>
      <c r="F276" s="209" t="s">
        <v>428</v>
      </c>
      <c r="G276" s="207"/>
      <c r="H276" s="210">
        <v>0.72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133</v>
      </c>
      <c r="AU276" s="216" t="s">
        <v>84</v>
      </c>
      <c r="AV276" s="13" t="s">
        <v>84</v>
      </c>
      <c r="AW276" s="13" t="s">
        <v>35</v>
      </c>
      <c r="AX276" s="13" t="s">
        <v>82</v>
      </c>
      <c r="AY276" s="216" t="s">
        <v>122</v>
      </c>
    </row>
    <row r="277" spans="1:65" s="2" customFormat="1" ht="16.5" customHeight="1">
      <c r="A277" s="36"/>
      <c r="B277" s="37"/>
      <c r="C277" s="240" t="s">
        <v>429</v>
      </c>
      <c r="D277" s="240" t="s">
        <v>351</v>
      </c>
      <c r="E277" s="241" t="s">
        <v>430</v>
      </c>
      <c r="F277" s="242" t="s">
        <v>431</v>
      </c>
      <c r="G277" s="243" t="s">
        <v>241</v>
      </c>
      <c r="H277" s="244">
        <v>0.72</v>
      </c>
      <c r="I277" s="245"/>
      <c r="J277" s="246">
        <f>ROUND(I277*H277,2)</f>
        <v>0</v>
      </c>
      <c r="K277" s="242" t="s">
        <v>128</v>
      </c>
      <c r="L277" s="247"/>
      <c r="M277" s="248" t="s">
        <v>19</v>
      </c>
      <c r="N277" s="249" t="s">
        <v>45</v>
      </c>
      <c r="O277" s="66"/>
      <c r="P277" s="198">
        <f>O277*H277</f>
        <v>0</v>
      </c>
      <c r="Q277" s="198">
        <v>0</v>
      </c>
      <c r="R277" s="198">
        <f>Q277*H277</f>
        <v>0</v>
      </c>
      <c r="S277" s="198">
        <v>0</v>
      </c>
      <c r="T277" s="199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0" t="s">
        <v>183</v>
      </c>
      <c r="AT277" s="200" t="s">
        <v>351</v>
      </c>
      <c r="AU277" s="200" t="s">
        <v>84</v>
      </c>
      <c r="AY277" s="19" t="s">
        <v>122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9" t="s">
        <v>82</v>
      </c>
      <c r="BK277" s="201">
        <f>ROUND(I277*H277,2)</f>
        <v>0</v>
      </c>
      <c r="BL277" s="19" t="s">
        <v>129</v>
      </c>
      <c r="BM277" s="200" t="s">
        <v>432</v>
      </c>
    </row>
    <row r="278" spans="1:65" s="2" customFormat="1" ht="21.75" customHeight="1">
      <c r="A278" s="36"/>
      <c r="B278" s="37"/>
      <c r="C278" s="189" t="s">
        <v>433</v>
      </c>
      <c r="D278" s="189" t="s">
        <v>124</v>
      </c>
      <c r="E278" s="190" t="s">
        <v>434</v>
      </c>
      <c r="F278" s="191" t="s">
        <v>435</v>
      </c>
      <c r="G278" s="192" t="s">
        <v>241</v>
      </c>
      <c r="H278" s="193">
        <v>6.48</v>
      </c>
      <c r="I278" s="194"/>
      <c r="J278" s="195">
        <f>ROUND(I278*H278,2)</f>
        <v>0</v>
      </c>
      <c r="K278" s="191" t="s">
        <v>128</v>
      </c>
      <c r="L278" s="41"/>
      <c r="M278" s="196" t="s">
        <v>19</v>
      </c>
      <c r="N278" s="197" t="s">
        <v>45</v>
      </c>
      <c r="O278" s="66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0" t="s">
        <v>129</v>
      </c>
      <c r="AT278" s="200" t="s">
        <v>124</v>
      </c>
      <c r="AU278" s="200" t="s">
        <v>84</v>
      </c>
      <c r="AY278" s="19" t="s">
        <v>122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9" t="s">
        <v>82</v>
      </c>
      <c r="BK278" s="201">
        <f>ROUND(I278*H278,2)</f>
        <v>0</v>
      </c>
      <c r="BL278" s="19" t="s">
        <v>129</v>
      </c>
      <c r="BM278" s="200" t="s">
        <v>436</v>
      </c>
    </row>
    <row r="279" spans="1:65" s="2" customFormat="1" ht="68.25">
      <c r="A279" s="36"/>
      <c r="B279" s="37"/>
      <c r="C279" s="38"/>
      <c r="D279" s="202" t="s">
        <v>131</v>
      </c>
      <c r="E279" s="38"/>
      <c r="F279" s="203" t="s">
        <v>427</v>
      </c>
      <c r="G279" s="38"/>
      <c r="H279" s="38"/>
      <c r="I279" s="110"/>
      <c r="J279" s="38"/>
      <c r="K279" s="38"/>
      <c r="L279" s="41"/>
      <c r="M279" s="204"/>
      <c r="N279" s="205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131</v>
      </c>
      <c r="AU279" s="19" t="s">
        <v>84</v>
      </c>
    </row>
    <row r="280" spans="1:65" s="13" customFormat="1" ht="11.25">
      <c r="B280" s="206"/>
      <c r="C280" s="207"/>
      <c r="D280" s="202" t="s">
        <v>133</v>
      </c>
      <c r="E280" s="208" t="s">
        <v>19</v>
      </c>
      <c r="F280" s="209" t="s">
        <v>437</v>
      </c>
      <c r="G280" s="207"/>
      <c r="H280" s="210">
        <v>6.48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133</v>
      </c>
      <c r="AU280" s="216" t="s">
        <v>84</v>
      </c>
      <c r="AV280" s="13" t="s">
        <v>84</v>
      </c>
      <c r="AW280" s="13" t="s">
        <v>35</v>
      </c>
      <c r="AX280" s="13" t="s">
        <v>82</v>
      </c>
      <c r="AY280" s="216" t="s">
        <v>122</v>
      </c>
    </row>
    <row r="281" spans="1:65" s="12" customFormat="1" ht="22.9" customHeight="1">
      <c r="B281" s="173"/>
      <c r="C281" s="174"/>
      <c r="D281" s="175" t="s">
        <v>73</v>
      </c>
      <c r="E281" s="187" t="s">
        <v>84</v>
      </c>
      <c r="F281" s="187" t="s">
        <v>438</v>
      </c>
      <c r="G281" s="174"/>
      <c r="H281" s="174"/>
      <c r="I281" s="177"/>
      <c r="J281" s="188">
        <f>BK281</f>
        <v>0</v>
      </c>
      <c r="K281" s="174"/>
      <c r="L281" s="179"/>
      <c r="M281" s="180"/>
      <c r="N281" s="181"/>
      <c r="O281" s="181"/>
      <c r="P281" s="182">
        <f>SUM(P282:P294)</f>
        <v>0</v>
      </c>
      <c r="Q281" s="181"/>
      <c r="R281" s="182">
        <f>SUM(R282:R294)</f>
        <v>1.3971303000000002</v>
      </c>
      <c r="S281" s="181"/>
      <c r="T281" s="183">
        <f>SUM(T282:T294)</f>
        <v>0</v>
      </c>
      <c r="AR281" s="184" t="s">
        <v>82</v>
      </c>
      <c r="AT281" s="185" t="s">
        <v>73</v>
      </c>
      <c r="AU281" s="185" t="s">
        <v>82</v>
      </c>
      <c r="AY281" s="184" t="s">
        <v>122</v>
      </c>
      <c r="BK281" s="186">
        <f>SUM(BK282:BK294)</f>
        <v>0</v>
      </c>
    </row>
    <row r="282" spans="1:65" s="2" customFormat="1" ht="33" customHeight="1">
      <c r="A282" s="36"/>
      <c r="B282" s="37"/>
      <c r="C282" s="189" t="s">
        <v>439</v>
      </c>
      <c r="D282" s="189" t="s">
        <v>124</v>
      </c>
      <c r="E282" s="190" t="s">
        <v>440</v>
      </c>
      <c r="F282" s="191" t="s">
        <v>441</v>
      </c>
      <c r="G282" s="192" t="s">
        <v>127</v>
      </c>
      <c r="H282" s="193">
        <v>2299.8029999999999</v>
      </c>
      <c r="I282" s="194"/>
      <c r="J282" s="195">
        <f>ROUND(I282*H282,2)</f>
        <v>0</v>
      </c>
      <c r="K282" s="191" t="s">
        <v>128</v>
      </c>
      <c r="L282" s="41"/>
      <c r="M282" s="196" t="s">
        <v>19</v>
      </c>
      <c r="N282" s="197" t="s">
        <v>45</v>
      </c>
      <c r="O282" s="66"/>
      <c r="P282" s="198">
        <f>O282*H282</f>
        <v>0</v>
      </c>
      <c r="Q282" s="198">
        <v>1E-4</v>
      </c>
      <c r="R282" s="198">
        <f>Q282*H282</f>
        <v>0.2299803</v>
      </c>
      <c r="S282" s="198">
        <v>0</v>
      </c>
      <c r="T282" s="199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0" t="s">
        <v>129</v>
      </c>
      <c r="AT282" s="200" t="s">
        <v>124</v>
      </c>
      <c r="AU282" s="200" t="s">
        <v>84</v>
      </c>
      <c r="AY282" s="19" t="s">
        <v>122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9" t="s">
        <v>82</v>
      </c>
      <c r="BK282" s="201">
        <f>ROUND(I282*H282,2)</f>
        <v>0</v>
      </c>
      <c r="BL282" s="19" t="s">
        <v>129</v>
      </c>
      <c r="BM282" s="200" t="s">
        <v>442</v>
      </c>
    </row>
    <row r="283" spans="1:65" s="2" customFormat="1" ht="97.5">
      <c r="A283" s="36"/>
      <c r="B283" s="37"/>
      <c r="C283" s="38"/>
      <c r="D283" s="202" t="s">
        <v>131</v>
      </c>
      <c r="E283" s="38"/>
      <c r="F283" s="203" t="s">
        <v>443</v>
      </c>
      <c r="G283" s="38"/>
      <c r="H283" s="38"/>
      <c r="I283" s="110"/>
      <c r="J283" s="38"/>
      <c r="K283" s="38"/>
      <c r="L283" s="41"/>
      <c r="M283" s="204"/>
      <c r="N283" s="205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131</v>
      </c>
      <c r="AU283" s="19" t="s">
        <v>84</v>
      </c>
    </row>
    <row r="284" spans="1:65" s="13" customFormat="1" ht="11.25">
      <c r="B284" s="206"/>
      <c r="C284" s="207"/>
      <c r="D284" s="202" t="s">
        <v>133</v>
      </c>
      <c r="E284" s="208" t="s">
        <v>19</v>
      </c>
      <c r="F284" s="209" t="s">
        <v>367</v>
      </c>
      <c r="G284" s="207"/>
      <c r="H284" s="210">
        <v>496.1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133</v>
      </c>
      <c r="AU284" s="216" t="s">
        <v>84</v>
      </c>
      <c r="AV284" s="13" t="s">
        <v>84</v>
      </c>
      <c r="AW284" s="13" t="s">
        <v>35</v>
      </c>
      <c r="AX284" s="13" t="s">
        <v>74</v>
      </c>
      <c r="AY284" s="216" t="s">
        <v>122</v>
      </c>
    </row>
    <row r="285" spans="1:65" s="15" customFormat="1" ht="11.25">
      <c r="B285" s="228"/>
      <c r="C285" s="229"/>
      <c r="D285" s="202" t="s">
        <v>133</v>
      </c>
      <c r="E285" s="230" t="s">
        <v>19</v>
      </c>
      <c r="F285" s="231" t="s">
        <v>368</v>
      </c>
      <c r="G285" s="229"/>
      <c r="H285" s="232">
        <v>496.1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133</v>
      </c>
      <c r="AU285" s="238" t="s">
        <v>84</v>
      </c>
      <c r="AV285" s="15" t="s">
        <v>140</v>
      </c>
      <c r="AW285" s="15" t="s">
        <v>35</v>
      </c>
      <c r="AX285" s="15" t="s">
        <v>74</v>
      </c>
      <c r="AY285" s="238" t="s">
        <v>122</v>
      </c>
    </row>
    <row r="286" spans="1:65" s="13" customFormat="1" ht="11.25">
      <c r="B286" s="206"/>
      <c r="C286" s="207"/>
      <c r="D286" s="202" t="s">
        <v>133</v>
      </c>
      <c r="E286" s="208" t="s">
        <v>19</v>
      </c>
      <c r="F286" s="209" t="s">
        <v>444</v>
      </c>
      <c r="G286" s="207"/>
      <c r="H286" s="210">
        <v>322.45800000000003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133</v>
      </c>
      <c r="AU286" s="216" t="s">
        <v>84</v>
      </c>
      <c r="AV286" s="13" t="s">
        <v>84</v>
      </c>
      <c r="AW286" s="13" t="s">
        <v>35</v>
      </c>
      <c r="AX286" s="13" t="s">
        <v>74</v>
      </c>
      <c r="AY286" s="216" t="s">
        <v>122</v>
      </c>
    </row>
    <row r="287" spans="1:65" s="15" customFormat="1" ht="11.25">
      <c r="B287" s="228"/>
      <c r="C287" s="229"/>
      <c r="D287" s="202" t="s">
        <v>133</v>
      </c>
      <c r="E287" s="230" t="s">
        <v>19</v>
      </c>
      <c r="F287" s="231" t="s">
        <v>370</v>
      </c>
      <c r="G287" s="229"/>
      <c r="H287" s="232">
        <v>322.45800000000003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133</v>
      </c>
      <c r="AU287" s="238" t="s">
        <v>84</v>
      </c>
      <c r="AV287" s="15" t="s">
        <v>140</v>
      </c>
      <c r="AW287" s="15" t="s">
        <v>35</v>
      </c>
      <c r="AX287" s="15" t="s">
        <v>74</v>
      </c>
      <c r="AY287" s="238" t="s">
        <v>122</v>
      </c>
    </row>
    <row r="288" spans="1:65" s="13" customFormat="1" ht="11.25">
      <c r="B288" s="206"/>
      <c r="C288" s="207"/>
      <c r="D288" s="202" t="s">
        <v>133</v>
      </c>
      <c r="E288" s="208" t="s">
        <v>19</v>
      </c>
      <c r="F288" s="209" t="s">
        <v>371</v>
      </c>
      <c r="G288" s="207"/>
      <c r="H288" s="210">
        <v>1481.2449999999999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133</v>
      </c>
      <c r="AU288" s="216" t="s">
        <v>84</v>
      </c>
      <c r="AV288" s="13" t="s">
        <v>84</v>
      </c>
      <c r="AW288" s="13" t="s">
        <v>35</v>
      </c>
      <c r="AX288" s="13" t="s">
        <v>74</v>
      </c>
      <c r="AY288" s="216" t="s">
        <v>122</v>
      </c>
    </row>
    <row r="289" spans="1:65" s="15" customFormat="1" ht="11.25">
      <c r="B289" s="228"/>
      <c r="C289" s="229"/>
      <c r="D289" s="202" t="s">
        <v>133</v>
      </c>
      <c r="E289" s="230" t="s">
        <v>19</v>
      </c>
      <c r="F289" s="231" t="s">
        <v>372</v>
      </c>
      <c r="G289" s="229"/>
      <c r="H289" s="232">
        <v>1481.2449999999999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133</v>
      </c>
      <c r="AU289" s="238" t="s">
        <v>84</v>
      </c>
      <c r="AV289" s="15" t="s">
        <v>140</v>
      </c>
      <c r="AW289" s="15" t="s">
        <v>35</v>
      </c>
      <c r="AX289" s="15" t="s">
        <v>74</v>
      </c>
      <c r="AY289" s="238" t="s">
        <v>122</v>
      </c>
    </row>
    <row r="290" spans="1:65" s="14" customFormat="1" ht="11.25">
      <c r="B290" s="217"/>
      <c r="C290" s="218"/>
      <c r="D290" s="202" t="s">
        <v>133</v>
      </c>
      <c r="E290" s="219" t="s">
        <v>19</v>
      </c>
      <c r="F290" s="220" t="s">
        <v>153</v>
      </c>
      <c r="G290" s="218"/>
      <c r="H290" s="221">
        <v>2299.8029999999999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133</v>
      </c>
      <c r="AU290" s="227" t="s">
        <v>84</v>
      </c>
      <c r="AV290" s="14" t="s">
        <v>129</v>
      </c>
      <c r="AW290" s="14" t="s">
        <v>35</v>
      </c>
      <c r="AX290" s="14" t="s">
        <v>82</v>
      </c>
      <c r="AY290" s="227" t="s">
        <v>122</v>
      </c>
    </row>
    <row r="291" spans="1:65" s="2" customFormat="1" ht="21.75" customHeight="1">
      <c r="A291" s="36"/>
      <c r="B291" s="37"/>
      <c r="C291" s="240" t="s">
        <v>445</v>
      </c>
      <c r="D291" s="240" t="s">
        <v>351</v>
      </c>
      <c r="E291" s="241" t="s">
        <v>446</v>
      </c>
      <c r="F291" s="242" t="s">
        <v>447</v>
      </c>
      <c r="G291" s="243" t="s">
        <v>127</v>
      </c>
      <c r="H291" s="244">
        <v>2334.3000000000002</v>
      </c>
      <c r="I291" s="245"/>
      <c r="J291" s="246">
        <f>ROUND(I291*H291,2)</f>
        <v>0</v>
      </c>
      <c r="K291" s="242" t="s">
        <v>128</v>
      </c>
      <c r="L291" s="247"/>
      <c r="M291" s="248" t="s">
        <v>19</v>
      </c>
      <c r="N291" s="249" t="s">
        <v>45</v>
      </c>
      <c r="O291" s="66"/>
      <c r="P291" s="198">
        <f>O291*H291</f>
        <v>0</v>
      </c>
      <c r="Q291" s="198">
        <v>5.0000000000000001E-4</v>
      </c>
      <c r="R291" s="198">
        <f>Q291*H291</f>
        <v>1.1671500000000001</v>
      </c>
      <c r="S291" s="198">
        <v>0</v>
      </c>
      <c r="T291" s="199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0" t="s">
        <v>183</v>
      </c>
      <c r="AT291" s="200" t="s">
        <v>351</v>
      </c>
      <c r="AU291" s="200" t="s">
        <v>84</v>
      </c>
      <c r="AY291" s="19" t="s">
        <v>122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9" t="s">
        <v>82</v>
      </c>
      <c r="BK291" s="201">
        <f>ROUND(I291*H291,2)</f>
        <v>0</v>
      </c>
      <c r="BL291" s="19" t="s">
        <v>129</v>
      </c>
      <c r="BM291" s="200" t="s">
        <v>448</v>
      </c>
    </row>
    <row r="292" spans="1:65" s="13" customFormat="1" ht="11.25">
      <c r="B292" s="206"/>
      <c r="C292" s="207"/>
      <c r="D292" s="202" t="s">
        <v>133</v>
      </c>
      <c r="E292" s="208" t="s">
        <v>19</v>
      </c>
      <c r="F292" s="209" t="s">
        <v>449</v>
      </c>
      <c r="G292" s="207"/>
      <c r="H292" s="210">
        <v>2299.8029999999999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133</v>
      </c>
      <c r="AU292" s="216" t="s">
        <v>84</v>
      </c>
      <c r="AV292" s="13" t="s">
        <v>84</v>
      </c>
      <c r="AW292" s="13" t="s">
        <v>35</v>
      </c>
      <c r="AX292" s="13" t="s">
        <v>74</v>
      </c>
      <c r="AY292" s="216" t="s">
        <v>122</v>
      </c>
    </row>
    <row r="293" spans="1:65" s="13" customFormat="1" ht="11.25">
      <c r="B293" s="206"/>
      <c r="C293" s="207"/>
      <c r="D293" s="202" t="s">
        <v>133</v>
      </c>
      <c r="E293" s="208" t="s">
        <v>19</v>
      </c>
      <c r="F293" s="209" t="s">
        <v>450</v>
      </c>
      <c r="G293" s="207"/>
      <c r="H293" s="210">
        <v>34.497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133</v>
      </c>
      <c r="AU293" s="216" t="s">
        <v>84</v>
      </c>
      <c r="AV293" s="13" t="s">
        <v>84</v>
      </c>
      <c r="AW293" s="13" t="s">
        <v>35</v>
      </c>
      <c r="AX293" s="13" t="s">
        <v>74</v>
      </c>
      <c r="AY293" s="216" t="s">
        <v>122</v>
      </c>
    </row>
    <row r="294" spans="1:65" s="14" customFormat="1" ht="11.25">
      <c r="B294" s="217"/>
      <c r="C294" s="218"/>
      <c r="D294" s="202" t="s">
        <v>133</v>
      </c>
      <c r="E294" s="219" t="s">
        <v>19</v>
      </c>
      <c r="F294" s="220" t="s">
        <v>153</v>
      </c>
      <c r="G294" s="218"/>
      <c r="H294" s="221">
        <v>2334.3000000000002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133</v>
      </c>
      <c r="AU294" s="227" t="s">
        <v>84</v>
      </c>
      <c r="AV294" s="14" t="s">
        <v>129</v>
      </c>
      <c r="AW294" s="14" t="s">
        <v>35</v>
      </c>
      <c r="AX294" s="14" t="s">
        <v>82</v>
      </c>
      <c r="AY294" s="227" t="s">
        <v>122</v>
      </c>
    </row>
    <row r="295" spans="1:65" s="12" customFormat="1" ht="22.9" customHeight="1">
      <c r="B295" s="173"/>
      <c r="C295" s="174"/>
      <c r="D295" s="175" t="s">
        <v>73</v>
      </c>
      <c r="E295" s="187" t="s">
        <v>140</v>
      </c>
      <c r="F295" s="187" t="s">
        <v>451</v>
      </c>
      <c r="G295" s="174"/>
      <c r="H295" s="174"/>
      <c r="I295" s="177"/>
      <c r="J295" s="188">
        <f>BK295</f>
        <v>0</v>
      </c>
      <c r="K295" s="174"/>
      <c r="L295" s="179"/>
      <c r="M295" s="180"/>
      <c r="N295" s="181"/>
      <c r="O295" s="181"/>
      <c r="P295" s="182">
        <f>SUM(P296:P301)</f>
        <v>0</v>
      </c>
      <c r="Q295" s="181"/>
      <c r="R295" s="182">
        <f>SUM(R296:R301)</f>
        <v>22.854331500000001</v>
      </c>
      <c r="S295" s="181"/>
      <c r="T295" s="183">
        <f>SUM(T296:T301)</f>
        <v>1.056</v>
      </c>
      <c r="AR295" s="184" t="s">
        <v>82</v>
      </c>
      <c r="AT295" s="185" t="s">
        <v>73</v>
      </c>
      <c r="AU295" s="185" t="s">
        <v>82</v>
      </c>
      <c r="AY295" s="184" t="s">
        <v>122</v>
      </c>
      <c r="BK295" s="186">
        <f>SUM(BK296:BK301)</f>
        <v>0</v>
      </c>
    </row>
    <row r="296" spans="1:65" s="2" customFormat="1" ht="21.75" customHeight="1">
      <c r="A296" s="36"/>
      <c r="B296" s="37"/>
      <c r="C296" s="189" t="s">
        <v>452</v>
      </c>
      <c r="D296" s="189" t="s">
        <v>124</v>
      </c>
      <c r="E296" s="190" t="s">
        <v>453</v>
      </c>
      <c r="F296" s="191" t="s">
        <v>454</v>
      </c>
      <c r="G296" s="192" t="s">
        <v>228</v>
      </c>
      <c r="H296" s="193">
        <v>26</v>
      </c>
      <c r="I296" s="194"/>
      <c r="J296" s="195">
        <f>ROUND(I296*H296,2)</f>
        <v>0</v>
      </c>
      <c r="K296" s="191" t="s">
        <v>128</v>
      </c>
      <c r="L296" s="41"/>
      <c r="M296" s="196" t="s">
        <v>19</v>
      </c>
      <c r="N296" s="197" t="s">
        <v>45</v>
      </c>
      <c r="O296" s="66"/>
      <c r="P296" s="198">
        <f>O296*H296</f>
        <v>0</v>
      </c>
      <c r="Q296" s="198">
        <v>0.29757</v>
      </c>
      <c r="R296" s="198">
        <f>Q296*H296</f>
        <v>7.7368199999999998</v>
      </c>
      <c r="S296" s="198">
        <v>0</v>
      </c>
      <c r="T296" s="199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0" t="s">
        <v>129</v>
      </c>
      <c r="AT296" s="200" t="s">
        <v>124</v>
      </c>
      <c r="AU296" s="200" t="s">
        <v>84</v>
      </c>
      <c r="AY296" s="19" t="s">
        <v>122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9" t="s">
        <v>82</v>
      </c>
      <c r="BK296" s="201">
        <f>ROUND(I296*H296,2)</f>
        <v>0</v>
      </c>
      <c r="BL296" s="19" t="s">
        <v>129</v>
      </c>
      <c r="BM296" s="200" t="s">
        <v>455</v>
      </c>
    </row>
    <row r="297" spans="1:65" s="2" customFormat="1" ht="78">
      <c r="A297" s="36"/>
      <c r="B297" s="37"/>
      <c r="C297" s="38"/>
      <c r="D297" s="202" t="s">
        <v>131</v>
      </c>
      <c r="E297" s="38"/>
      <c r="F297" s="203" t="s">
        <v>456</v>
      </c>
      <c r="G297" s="38"/>
      <c r="H297" s="38"/>
      <c r="I297" s="110"/>
      <c r="J297" s="38"/>
      <c r="K297" s="38"/>
      <c r="L297" s="41"/>
      <c r="M297" s="204"/>
      <c r="N297" s="205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131</v>
      </c>
      <c r="AU297" s="19" t="s">
        <v>84</v>
      </c>
    </row>
    <row r="298" spans="1:65" s="2" customFormat="1" ht="16.5" customHeight="1">
      <c r="A298" s="36"/>
      <c r="B298" s="37"/>
      <c r="C298" s="240" t="s">
        <v>457</v>
      </c>
      <c r="D298" s="240" t="s">
        <v>351</v>
      </c>
      <c r="E298" s="241" t="s">
        <v>458</v>
      </c>
      <c r="F298" s="242" t="s">
        <v>459</v>
      </c>
      <c r="G298" s="243" t="s">
        <v>137</v>
      </c>
      <c r="H298" s="244">
        <v>150.423</v>
      </c>
      <c r="I298" s="245"/>
      <c r="J298" s="246">
        <f>ROUND(I298*H298,2)</f>
        <v>0</v>
      </c>
      <c r="K298" s="242" t="s">
        <v>128</v>
      </c>
      <c r="L298" s="247"/>
      <c r="M298" s="248" t="s">
        <v>19</v>
      </c>
      <c r="N298" s="249" t="s">
        <v>45</v>
      </c>
      <c r="O298" s="66"/>
      <c r="P298" s="198">
        <f>O298*H298</f>
        <v>0</v>
      </c>
      <c r="Q298" s="198">
        <v>0.10050000000000001</v>
      </c>
      <c r="R298" s="198">
        <f>Q298*H298</f>
        <v>15.117511500000001</v>
      </c>
      <c r="S298" s="198">
        <v>0</v>
      </c>
      <c r="T298" s="199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0" t="s">
        <v>183</v>
      </c>
      <c r="AT298" s="200" t="s">
        <v>351</v>
      </c>
      <c r="AU298" s="200" t="s">
        <v>84</v>
      </c>
      <c r="AY298" s="19" t="s">
        <v>122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9" t="s">
        <v>82</v>
      </c>
      <c r="BK298" s="201">
        <f>ROUND(I298*H298,2)</f>
        <v>0</v>
      </c>
      <c r="BL298" s="19" t="s">
        <v>129</v>
      </c>
      <c r="BM298" s="200" t="s">
        <v>460</v>
      </c>
    </row>
    <row r="299" spans="1:65" s="13" customFormat="1" ht="11.25">
      <c r="B299" s="206"/>
      <c r="C299" s="207"/>
      <c r="D299" s="202" t="s">
        <v>133</v>
      </c>
      <c r="E299" s="208" t="s">
        <v>19</v>
      </c>
      <c r="F299" s="209" t="s">
        <v>461</v>
      </c>
      <c r="G299" s="207"/>
      <c r="H299" s="210">
        <v>150.423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133</v>
      </c>
      <c r="AU299" s="216" t="s">
        <v>84</v>
      </c>
      <c r="AV299" s="13" t="s">
        <v>84</v>
      </c>
      <c r="AW299" s="13" t="s">
        <v>35</v>
      </c>
      <c r="AX299" s="13" t="s">
        <v>82</v>
      </c>
      <c r="AY299" s="216" t="s">
        <v>122</v>
      </c>
    </row>
    <row r="300" spans="1:65" s="2" customFormat="1" ht="33" customHeight="1">
      <c r="A300" s="36"/>
      <c r="B300" s="37"/>
      <c r="C300" s="189" t="s">
        <v>462</v>
      </c>
      <c r="D300" s="189" t="s">
        <v>124</v>
      </c>
      <c r="E300" s="190" t="s">
        <v>463</v>
      </c>
      <c r="F300" s="191" t="s">
        <v>464</v>
      </c>
      <c r="G300" s="192" t="s">
        <v>241</v>
      </c>
      <c r="H300" s="193">
        <v>0.48</v>
      </c>
      <c r="I300" s="194"/>
      <c r="J300" s="195">
        <f>ROUND(I300*H300,2)</f>
        <v>0</v>
      </c>
      <c r="K300" s="191" t="s">
        <v>128</v>
      </c>
      <c r="L300" s="41"/>
      <c r="M300" s="196" t="s">
        <v>19</v>
      </c>
      <c r="N300" s="197" t="s">
        <v>45</v>
      </c>
      <c r="O300" s="66"/>
      <c r="P300" s="198">
        <f>O300*H300</f>
        <v>0</v>
      </c>
      <c r="Q300" s="198">
        <v>0</v>
      </c>
      <c r="R300" s="198">
        <f>Q300*H300</f>
        <v>0</v>
      </c>
      <c r="S300" s="198">
        <v>2.2000000000000002</v>
      </c>
      <c r="T300" s="199">
        <f>S300*H300</f>
        <v>1.056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0" t="s">
        <v>129</v>
      </c>
      <c r="AT300" s="200" t="s">
        <v>124</v>
      </c>
      <c r="AU300" s="200" t="s">
        <v>84</v>
      </c>
      <c r="AY300" s="19" t="s">
        <v>122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9" t="s">
        <v>82</v>
      </c>
      <c r="BK300" s="201">
        <f>ROUND(I300*H300,2)</f>
        <v>0</v>
      </c>
      <c r="BL300" s="19" t="s">
        <v>129</v>
      </c>
      <c r="BM300" s="200" t="s">
        <v>465</v>
      </c>
    </row>
    <row r="301" spans="1:65" s="13" customFormat="1" ht="11.25">
      <c r="B301" s="206"/>
      <c r="C301" s="207"/>
      <c r="D301" s="202" t="s">
        <v>133</v>
      </c>
      <c r="E301" s="208" t="s">
        <v>19</v>
      </c>
      <c r="F301" s="209" t="s">
        <v>466</v>
      </c>
      <c r="G301" s="207"/>
      <c r="H301" s="210">
        <v>0.48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133</v>
      </c>
      <c r="AU301" s="216" t="s">
        <v>84</v>
      </c>
      <c r="AV301" s="13" t="s">
        <v>84</v>
      </c>
      <c r="AW301" s="13" t="s">
        <v>35</v>
      </c>
      <c r="AX301" s="13" t="s">
        <v>82</v>
      </c>
      <c r="AY301" s="216" t="s">
        <v>122</v>
      </c>
    </row>
    <row r="302" spans="1:65" s="12" customFormat="1" ht="22.9" customHeight="1">
      <c r="B302" s="173"/>
      <c r="C302" s="174"/>
      <c r="D302" s="175" t="s">
        <v>73</v>
      </c>
      <c r="E302" s="187" t="s">
        <v>154</v>
      </c>
      <c r="F302" s="187" t="s">
        <v>467</v>
      </c>
      <c r="G302" s="174"/>
      <c r="H302" s="174"/>
      <c r="I302" s="177"/>
      <c r="J302" s="188">
        <f>BK302</f>
        <v>0</v>
      </c>
      <c r="K302" s="174"/>
      <c r="L302" s="179"/>
      <c r="M302" s="180"/>
      <c r="N302" s="181"/>
      <c r="O302" s="181"/>
      <c r="P302" s="182">
        <f>SUM(P303:P425)</f>
        <v>0</v>
      </c>
      <c r="Q302" s="181"/>
      <c r="R302" s="182">
        <f>SUM(R303:R425)</f>
        <v>3837.7050909999998</v>
      </c>
      <c r="S302" s="181"/>
      <c r="T302" s="183">
        <f>SUM(T303:T425)</f>
        <v>0</v>
      </c>
      <c r="AR302" s="184" t="s">
        <v>82</v>
      </c>
      <c r="AT302" s="185" t="s">
        <v>73</v>
      </c>
      <c r="AU302" s="185" t="s">
        <v>82</v>
      </c>
      <c r="AY302" s="184" t="s">
        <v>122</v>
      </c>
      <c r="BK302" s="186">
        <f>SUM(BK303:BK425)</f>
        <v>0</v>
      </c>
    </row>
    <row r="303" spans="1:65" s="2" customFormat="1" ht="55.5" customHeight="1">
      <c r="A303" s="36"/>
      <c r="B303" s="37"/>
      <c r="C303" s="189" t="s">
        <v>468</v>
      </c>
      <c r="D303" s="189" t="s">
        <v>124</v>
      </c>
      <c r="E303" s="190" t="s">
        <v>469</v>
      </c>
      <c r="F303" s="191" t="s">
        <v>470</v>
      </c>
      <c r="G303" s="192" t="s">
        <v>127</v>
      </c>
      <c r="H303" s="193">
        <v>733.56299999999999</v>
      </c>
      <c r="I303" s="194"/>
      <c r="J303" s="195">
        <f>ROUND(I303*H303,2)</f>
        <v>0</v>
      </c>
      <c r="K303" s="191" t="s">
        <v>128</v>
      </c>
      <c r="L303" s="41"/>
      <c r="M303" s="196" t="s">
        <v>19</v>
      </c>
      <c r="N303" s="197" t="s">
        <v>45</v>
      </c>
      <c r="O303" s="66"/>
      <c r="P303" s="198">
        <f>O303*H303</f>
        <v>0</v>
      </c>
      <c r="Q303" s="198">
        <v>0</v>
      </c>
      <c r="R303" s="198">
        <f>Q303*H303</f>
        <v>0</v>
      </c>
      <c r="S303" s="198">
        <v>0</v>
      </c>
      <c r="T303" s="199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0" t="s">
        <v>129</v>
      </c>
      <c r="AT303" s="200" t="s">
        <v>124</v>
      </c>
      <c r="AU303" s="200" t="s">
        <v>84</v>
      </c>
      <c r="AY303" s="19" t="s">
        <v>122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9" t="s">
        <v>82</v>
      </c>
      <c r="BK303" s="201">
        <f>ROUND(I303*H303,2)</f>
        <v>0</v>
      </c>
      <c r="BL303" s="19" t="s">
        <v>129</v>
      </c>
      <c r="BM303" s="200" t="s">
        <v>471</v>
      </c>
    </row>
    <row r="304" spans="1:65" s="2" customFormat="1" ht="97.5">
      <c r="A304" s="36"/>
      <c r="B304" s="37"/>
      <c r="C304" s="38"/>
      <c r="D304" s="202" t="s">
        <v>131</v>
      </c>
      <c r="E304" s="38"/>
      <c r="F304" s="203" t="s">
        <v>472</v>
      </c>
      <c r="G304" s="38"/>
      <c r="H304" s="38"/>
      <c r="I304" s="110"/>
      <c r="J304" s="38"/>
      <c r="K304" s="38"/>
      <c r="L304" s="41"/>
      <c r="M304" s="204"/>
      <c r="N304" s="205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131</v>
      </c>
      <c r="AU304" s="19" t="s">
        <v>84</v>
      </c>
    </row>
    <row r="305" spans="1:65" s="13" customFormat="1" ht="11.25">
      <c r="B305" s="206"/>
      <c r="C305" s="207"/>
      <c r="D305" s="202" t="s">
        <v>133</v>
      </c>
      <c r="E305" s="208" t="s">
        <v>19</v>
      </c>
      <c r="F305" s="209" t="s">
        <v>473</v>
      </c>
      <c r="G305" s="207"/>
      <c r="H305" s="210">
        <v>322.45800000000003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133</v>
      </c>
      <c r="AU305" s="216" t="s">
        <v>84</v>
      </c>
      <c r="AV305" s="13" t="s">
        <v>84</v>
      </c>
      <c r="AW305" s="13" t="s">
        <v>35</v>
      </c>
      <c r="AX305" s="13" t="s">
        <v>74</v>
      </c>
      <c r="AY305" s="216" t="s">
        <v>122</v>
      </c>
    </row>
    <row r="306" spans="1:65" s="13" customFormat="1" ht="11.25">
      <c r="B306" s="206"/>
      <c r="C306" s="207"/>
      <c r="D306" s="202" t="s">
        <v>133</v>
      </c>
      <c r="E306" s="208" t="s">
        <v>19</v>
      </c>
      <c r="F306" s="209" t="s">
        <v>474</v>
      </c>
      <c r="G306" s="207"/>
      <c r="H306" s="210">
        <v>411.10500000000002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133</v>
      </c>
      <c r="AU306" s="216" t="s">
        <v>84</v>
      </c>
      <c r="AV306" s="13" t="s">
        <v>84</v>
      </c>
      <c r="AW306" s="13" t="s">
        <v>35</v>
      </c>
      <c r="AX306" s="13" t="s">
        <v>74</v>
      </c>
      <c r="AY306" s="216" t="s">
        <v>122</v>
      </c>
    </row>
    <row r="307" spans="1:65" s="14" customFormat="1" ht="11.25">
      <c r="B307" s="217"/>
      <c r="C307" s="218"/>
      <c r="D307" s="202" t="s">
        <v>133</v>
      </c>
      <c r="E307" s="219" t="s">
        <v>19</v>
      </c>
      <c r="F307" s="220" t="s">
        <v>153</v>
      </c>
      <c r="G307" s="218"/>
      <c r="H307" s="221">
        <v>733.56299999999999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133</v>
      </c>
      <c r="AU307" s="227" t="s">
        <v>84</v>
      </c>
      <c r="AV307" s="14" t="s">
        <v>129</v>
      </c>
      <c r="AW307" s="14" t="s">
        <v>35</v>
      </c>
      <c r="AX307" s="14" t="s">
        <v>82</v>
      </c>
      <c r="AY307" s="227" t="s">
        <v>122</v>
      </c>
    </row>
    <row r="308" spans="1:65" s="2" customFormat="1" ht="16.5" customHeight="1">
      <c r="A308" s="36"/>
      <c r="B308" s="37"/>
      <c r="C308" s="240" t="s">
        <v>475</v>
      </c>
      <c r="D308" s="240" t="s">
        <v>351</v>
      </c>
      <c r="E308" s="241" t="s">
        <v>476</v>
      </c>
      <c r="F308" s="242" t="s">
        <v>477</v>
      </c>
      <c r="G308" s="243" t="s">
        <v>330</v>
      </c>
      <c r="H308" s="244">
        <v>407.12700000000001</v>
      </c>
      <c r="I308" s="245"/>
      <c r="J308" s="246">
        <f>ROUND(I308*H308,2)</f>
        <v>0</v>
      </c>
      <c r="K308" s="242" t="s">
        <v>128</v>
      </c>
      <c r="L308" s="247"/>
      <c r="M308" s="248" t="s">
        <v>19</v>
      </c>
      <c r="N308" s="249" t="s">
        <v>45</v>
      </c>
      <c r="O308" s="66"/>
      <c r="P308" s="198">
        <f>O308*H308</f>
        <v>0</v>
      </c>
      <c r="Q308" s="198">
        <v>1</v>
      </c>
      <c r="R308" s="198">
        <f>Q308*H308</f>
        <v>407.12700000000001</v>
      </c>
      <c r="S308" s="198">
        <v>0</v>
      </c>
      <c r="T308" s="199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0" t="s">
        <v>183</v>
      </c>
      <c r="AT308" s="200" t="s">
        <v>351</v>
      </c>
      <c r="AU308" s="200" t="s">
        <v>84</v>
      </c>
      <c r="AY308" s="19" t="s">
        <v>122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9" t="s">
        <v>82</v>
      </c>
      <c r="BK308" s="201">
        <f>ROUND(I308*H308,2)</f>
        <v>0</v>
      </c>
      <c r="BL308" s="19" t="s">
        <v>129</v>
      </c>
      <c r="BM308" s="200" t="s">
        <v>478</v>
      </c>
    </row>
    <row r="309" spans="1:65" s="13" customFormat="1" ht="11.25">
      <c r="B309" s="206"/>
      <c r="C309" s="207"/>
      <c r="D309" s="202" t="s">
        <v>133</v>
      </c>
      <c r="E309" s="208" t="s">
        <v>19</v>
      </c>
      <c r="F309" s="209" t="s">
        <v>479</v>
      </c>
      <c r="G309" s="207"/>
      <c r="H309" s="210">
        <v>407.12700000000001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133</v>
      </c>
      <c r="AU309" s="216" t="s">
        <v>84</v>
      </c>
      <c r="AV309" s="13" t="s">
        <v>84</v>
      </c>
      <c r="AW309" s="13" t="s">
        <v>35</v>
      </c>
      <c r="AX309" s="13" t="s">
        <v>82</v>
      </c>
      <c r="AY309" s="216" t="s">
        <v>122</v>
      </c>
    </row>
    <row r="310" spans="1:65" s="2" customFormat="1" ht="21.75" customHeight="1">
      <c r="A310" s="36"/>
      <c r="B310" s="37"/>
      <c r="C310" s="189" t="s">
        <v>480</v>
      </c>
      <c r="D310" s="189" t="s">
        <v>124</v>
      </c>
      <c r="E310" s="190" t="s">
        <v>481</v>
      </c>
      <c r="F310" s="191" t="s">
        <v>482</v>
      </c>
      <c r="G310" s="192" t="s">
        <v>127</v>
      </c>
      <c r="H310" s="193">
        <v>519.97</v>
      </c>
      <c r="I310" s="194"/>
      <c r="J310" s="195">
        <f>ROUND(I310*H310,2)</f>
        <v>0</v>
      </c>
      <c r="K310" s="191" t="s">
        <v>128</v>
      </c>
      <c r="L310" s="41"/>
      <c r="M310" s="196" t="s">
        <v>19</v>
      </c>
      <c r="N310" s="197" t="s">
        <v>45</v>
      </c>
      <c r="O310" s="66"/>
      <c r="P310" s="198">
        <f>O310*H310</f>
        <v>0</v>
      </c>
      <c r="Q310" s="198">
        <v>0.18906999999999999</v>
      </c>
      <c r="R310" s="198">
        <f>Q310*H310</f>
        <v>98.310727900000003</v>
      </c>
      <c r="S310" s="198">
        <v>0</v>
      </c>
      <c r="T310" s="199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0" t="s">
        <v>129</v>
      </c>
      <c r="AT310" s="200" t="s">
        <v>124</v>
      </c>
      <c r="AU310" s="200" t="s">
        <v>84</v>
      </c>
      <c r="AY310" s="19" t="s">
        <v>122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19" t="s">
        <v>82</v>
      </c>
      <c r="BK310" s="201">
        <f>ROUND(I310*H310,2)</f>
        <v>0</v>
      </c>
      <c r="BL310" s="19" t="s">
        <v>129</v>
      </c>
      <c r="BM310" s="200" t="s">
        <v>483</v>
      </c>
    </row>
    <row r="311" spans="1:65" s="13" customFormat="1" ht="11.25">
      <c r="B311" s="206"/>
      <c r="C311" s="207"/>
      <c r="D311" s="202" t="s">
        <v>133</v>
      </c>
      <c r="E311" s="208" t="s">
        <v>19</v>
      </c>
      <c r="F311" s="209" t="s">
        <v>484</v>
      </c>
      <c r="G311" s="207"/>
      <c r="H311" s="210">
        <v>71.97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133</v>
      </c>
      <c r="AU311" s="216" t="s">
        <v>84</v>
      </c>
      <c r="AV311" s="13" t="s">
        <v>84</v>
      </c>
      <c r="AW311" s="13" t="s">
        <v>35</v>
      </c>
      <c r="AX311" s="13" t="s">
        <v>74</v>
      </c>
      <c r="AY311" s="216" t="s">
        <v>122</v>
      </c>
    </row>
    <row r="312" spans="1:65" s="13" customFormat="1" ht="11.25">
      <c r="B312" s="206"/>
      <c r="C312" s="207"/>
      <c r="D312" s="202" t="s">
        <v>133</v>
      </c>
      <c r="E312" s="208" t="s">
        <v>19</v>
      </c>
      <c r="F312" s="209" t="s">
        <v>485</v>
      </c>
      <c r="G312" s="207"/>
      <c r="H312" s="210">
        <v>448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133</v>
      </c>
      <c r="AU312" s="216" t="s">
        <v>84</v>
      </c>
      <c r="AV312" s="13" t="s">
        <v>84</v>
      </c>
      <c r="AW312" s="13" t="s">
        <v>35</v>
      </c>
      <c r="AX312" s="13" t="s">
        <v>74</v>
      </c>
      <c r="AY312" s="216" t="s">
        <v>122</v>
      </c>
    </row>
    <row r="313" spans="1:65" s="14" customFormat="1" ht="11.25">
      <c r="B313" s="217"/>
      <c r="C313" s="218"/>
      <c r="D313" s="202" t="s">
        <v>133</v>
      </c>
      <c r="E313" s="219" t="s">
        <v>19</v>
      </c>
      <c r="F313" s="220" t="s">
        <v>153</v>
      </c>
      <c r="G313" s="218"/>
      <c r="H313" s="221">
        <v>519.97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133</v>
      </c>
      <c r="AU313" s="227" t="s">
        <v>84</v>
      </c>
      <c r="AV313" s="14" t="s">
        <v>129</v>
      </c>
      <c r="AW313" s="14" t="s">
        <v>35</v>
      </c>
      <c r="AX313" s="14" t="s">
        <v>82</v>
      </c>
      <c r="AY313" s="227" t="s">
        <v>122</v>
      </c>
    </row>
    <row r="314" spans="1:65" s="2" customFormat="1" ht="21.75" customHeight="1">
      <c r="A314" s="36"/>
      <c r="B314" s="37"/>
      <c r="C314" s="189" t="s">
        <v>486</v>
      </c>
      <c r="D314" s="189" t="s">
        <v>124</v>
      </c>
      <c r="E314" s="190" t="s">
        <v>487</v>
      </c>
      <c r="F314" s="191" t="s">
        <v>488</v>
      </c>
      <c r="G314" s="192" t="s">
        <v>127</v>
      </c>
      <c r="H314" s="193">
        <v>1481.2449999999999</v>
      </c>
      <c r="I314" s="194"/>
      <c r="J314" s="195">
        <f>ROUND(I314*H314,2)</f>
        <v>0</v>
      </c>
      <c r="K314" s="191" t="s">
        <v>128</v>
      </c>
      <c r="L314" s="41"/>
      <c r="M314" s="196" t="s">
        <v>19</v>
      </c>
      <c r="N314" s="197" t="s">
        <v>45</v>
      </c>
      <c r="O314" s="66"/>
      <c r="P314" s="198">
        <f>O314*H314</f>
        <v>0</v>
      </c>
      <c r="Q314" s="198">
        <v>0.27994000000000002</v>
      </c>
      <c r="R314" s="198">
        <f>Q314*H314</f>
        <v>414.65972529999999</v>
      </c>
      <c r="S314" s="198">
        <v>0</v>
      </c>
      <c r="T314" s="199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0" t="s">
        <v>129</v>
      </c>
      <c r="AT314" s="200" t="s">
        <v>124</v>
      </c>
      <c r="AU314" s="200" t="s">
        <v>84</v>
      </c>
      <c r="AY314" s="19" t="s">
        <v>122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9" t="s">
        <v>82</v>
      </c>
      <c r="BK314" s="201">
        <f>ROUND(I314*H314,2)</f>
        <v>0</v>
      </c>
      <c r="BL314" s="19" t="s">
        <v>129</v>
      </c>
      <c r="BM314" s="200" t="s">
        <v>489</v>
      </c>
    </row>
    <row r="315" spans="1:65" s="13" customFormat="1" ht="22.5">
      <c r="B315" s="206"/>
      <c r="C315" s="207"/>
      <c r="D315" s="202" t="s">
        <v>133</v>
      </c>
      <c r="E315" s="208" t="s">
        <v>19</v>
      </c>
      <c r="F315" s="209" t="s">
        <v>490</v>
      </c>
      <c r="G315" s="207"/>
      <c r="H315" s="210">
        <v>933.79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133</v>
      </c>
      <c r="AU315" s="216" t="s">
        <v>84</v>
      </c>
      <c r="AV315" s="13" t="s">
        <v>84</v>
      </c>
      <c r="AW315" s="13" t="s">
        <v>35</v>
      </c>
      <c r="AX315" s="13" t="s">
        <v>74</v>
      </c>
      <c r="AY315" s="216" t="s">
        <v>122</v>
      </c>
    </row>
    <row r="316" spans="1:65" s="13" customFormat="1" ht="11.25">
      <c r="B316" s="206"/>
      <c r="C316" s="207"/>
      <c r="D316" s="202" t="s">
        <v>133</v>
      </c>
      <c r="E316" s="208" t="s">
        <v>19</v>
      </c>
      <c r="F316" s="209" t="s">
        <v>491</v>
      </c>
      <c r="G316" s="207"/>
      <c r="H316" s="210">
        <v>438.01499999999999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133</v>
      </c>
      <c r="AU316" s="216" t="s">
        <v>84</v>
      </c>
      <c r="AV316" s="13" t="s">
        <v>84</v>
      </c>
      <c r="AW316" s="13" t="s">
        <v>35</v>
      </c>
      <c r="AX316" s="13" t="s">
        <v>74</v>
      </c>
      <c r="AY316" s="216" t="s">
        <v>122</v>
      </c>
    </row>
    <row r="317" spans="1:65" s="13" customFormat="1" ht="11.25">
      <c r="B317" s="206"/>
      <c r="C317" s="207"/>
      <c r="D317" s="202" t="s">
        <v>133</v>
      </c>
      <c r="E317" s="208" t="s">
        <v>19</v>
      </c>
      <c r="F317" s="209" t="s">
        <v>492</v>
      </c>
      <c r="G317" s="207"/>
      <c r="H317" s="210">
        <v>109.44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133</v>
      </c>
      <c r="AU317" s="216" t="s">
        <v>84</v>
      </c>
      <c r="AV317" s="13" t="s">
        <v>84</v>
      </c>
      <c r="AW317" s="13" t="s">
        <v>35</v>
      </c>
      <c r="AX317" s="13" t="s">
        <v>74</v>
      </c>
      <c r="AY317" s="216" t="s">
        <v>122</v>
      </c>
    </row>
    <row r="318" spans="1:65" s="14" customFormat="1" ht="11.25">
      <c r="B318" s="217"/>
      <c r="C318" s="218"/>
      <c r="D318" s="202" t="s">
        <v>133</v>
      </c>
      <c r="E318" s="219" t="s">
        <v>19</v>
      </c>
      <c r="F318" s="220" t="s">
        <v>493</v>
      </c>
      <c r="G318" s="218"/>
      <c r="H318" s="221">
        <v>1481.2449999999999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133</v>
      </c>
      <c r="AU318" s="227" t="s">
        <v>84</v>
      </c>
      <c r="AV318" s="14" t="s">
        <v>129</v>
      </c>
      <c r="AW318" s="14" t="s">
        <v>35</v>
      </c>
      <c r="AX318" s="14" t="s">
        <v>82</v>
      </c>
      <c r="AY318" s="227" t="s">
        <v>122</v>
      </c>
    </row>
    <row r="319" spans="1:65" s="2" customFormat="1" ht="21.75" customHeight="1">
      <c r="A319" s="36"/>
      <c r="B319" s="37"/>
      <c r="C319" s="189" t="s">
        <v>494</v>
      </c>
      <c r="D319" s="189" t="s">
        <v>124</v>
      </c>
      <c r="E319" s="190" t="s">
        <v>495</v>
      </c>
      <c r="F319" s="191" t="s">
        <v>496</v>
      </c>
      <c r="G319" s="192" t="s">
        <v>127</v>
      </c>
      <c r="H319" s="193">
        <v>465.858</v>
      </c>
      <c r="I319" s="194"/>
      <c r="J319" s="195">
        <f>ROUND(I319*H319,2)</f>
        <v>0</v>
      </c>
      <c r="K319" s="191" t="s">
        <v>128</v>
      </c>
      <c r="L319" s="41"/>
      <c r="M319" s="196" t="s">
        <v>19</v>
      </c>
      <c r="N319" s="197" t="s">
        <v>45</v>
      </c>
      <c r="O319" s="66"/>
      <c r="P319" s="198">
        <f>O319*H319</f>
        <v>0</v>
      </c>
      <c r="Q319" s="198">
        <v>0.29810999999999999</v>
      </c>
      <c r="R319" s="198">
        <f>Q319*H319</f>
        <v>138.87692837999998</v>
      </c>
      <c r="S319" s="198">
        <v>0</v>
      </c>
      <c r="T319" s="199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0" t="s">
        <v>129</v>
      </c>
      <c r="AT319" s="200" t="s">
        <v>124</v>
      </c>
      <c r="AU319" s="200" t="s">
        <v>84</v>
      </c>
      <c r="AY319" s="19" t="s">
        <v>122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19" t="s">
        <v>82</v>
      </c>
      <c r="BK319" s="201">
        <f>ROUND(I319*H319,2)</f>
        <v>0</v>
      </c>
      <c r="BL319" s="19" t="s">
        <v>129</v>
      </c>
      <c r="BM319" s="200" t="s">
        <v>497</v>
      </c>
    </row>
    <row r="320" spans="1:65" s="13" customFormat="1" ht="11.25">
      <c r="B320" s="206"/>
      <c r="C320" s="207"/>
      <c r="D320" s="202" t="s">
        <v>133</v>
      </c>
      <c r="E320" s="208" t="s">
        <v>19</v>
      </c>
      <c r="F320" s="209" t="s">
        <v>369</v>
      </c>
      <c r="G320" s="207"/>
      <c r="H320" s="210">
        <v>424.858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133</v>
      </c>
      <c r="AU320" s="216" t="s">
        <v>84</v>
      </c>
      <c r="AV320" s="13" t="s">
        <v>84</v>
      </c>
      <c r="AW320" s="13" t="s">
        <v>35</v>
      </c>
      <c r="AX320" s="13" t="s">
        <v>74</v>
      </c>
      <c r="AY320" s="216" t="s">
        <v>122</v>
      </c>
    </row>
    <row r="321" spans="1:65" s="13" customFormat="1" ht="11.25">
      <c r="B321" s="206"/>
      <c r="C321" s="207"/>
      <c r="D321" s="202" t="s">
        <v>133</v>
      </c>
      <c r="E321" s="208" t="s">
        <v>19</v>
      </c>
      <c r="F321" s="209" t="s">
        <v>498</v>
      </c>
      <c r="G321" s="207"/>
      <c r="H321" s="210">
        <v>41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133</v>
      </c>
      <c r="AU321" s="216" t="s">
        <v>84</v>
      </c>
      <c r="AV321" s="13" t="s">
        <v>84</v>
      </c>
      <c r="AW321" s="13" t="s">
        <v>35</v>
      </c>
      <c r="AX321" s="13" t="s">
        <v>74</v>
      </c>
      <c r="AY321" s="216" t="s">
        <v>122</v>
      </c>
    </row>
    <row r="322" spans="1:65" s="14" customFormat="1" ht="11.25">
      <c r="B322" s="217"/>
      <c r="C322" s="218"/>
      <c r="D322" s="202" t="s">
        <v>133</v>
      </c>
      <c r="E322" s="219" t="s">
        <v>19</v>
      </c>
      <c r="F322" s="220" t="s">
        <v>153</v>
      </c>
      <c r="G322" s="218"/>
      <c r="H322" s="221">
        <v>465.858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133</v>
      </c>
      <c r="AU322" s="227" t="s">
        <v>84</v>
      </c>
      <c r="AV322" s="14" t="s">
        <v>129</v>
      </c>
      <c r="AW322" s="14" t="s">
        <v>35</v>
      </c>
      <c r="AX322" s="14" t="s">
        <v>82</v>
      </c>
      <c r="AY322" s="227" t="s">
        <v>122</v>
      </c>
    </row>
    <row r="323" spans="1:65" s="2" customFormat="1" ht="21.75" customHeight="1">
      <c r="A323" s="36"/>
      <c r="B323" s="37"/>
      <c r="C323" s="189" t="s">
        <v>499</v>
      </c>
      <c r="D323" s="189" t="s">
        <v>124</v>
      </c>
      <c r="E323" s="190" t="s">
        <v>500</v>
      </c>
      <c r="F323" s="191" t="s">
        <v>501</v>
      </c>
      <c r="G323" s="192" t="s">
        <v>127</v>
      </c>
      <c r="H323" s="193">
        <v>943.65800000000002</v>
      </c>
      <c r="I323" s="194"/>
      <c r="J323" s="195">
        <f>ROUND(I323*H323,2)</f>
        <v>0</v>
      </c>
      <c r="K323" s="191" t="s">
        <v>128</v>
      </c>
      <c r="L323" s="41"/>
      <c r="M323" s="196" t="s">
        <v>19</v>
      </c>
      <c r="N323" s="197" t="s">
        <v>45</v>
      </c>
      <c r="O323" s="66"/>
      <c r="P323" s="198">
        <f>O323*H323</f>
        <v>0</v>
      </c>
      <c r="Q323" s="198">
        <v>0.378</v>
      </c>
      <c r="R323" s="198">
        <f>Q323*H323</f>
        <v>356.70272399999999</v>
      </c>
      <c r="S323" s="198">
        <v>0</v>
      </c>
      <c r="T323" s="199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0" t="s">
        <v>129</v>
      </c>
      <c r="AT323" s="200" t="s">
        <v>124</v>
      </c>
      <c r="AU323" s="200" t="s">
        <v>84</v>
      </c>
      <c r="AY323" s="19" t="s">
        <v>122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19" t="s">
        <v>82</v>
      </c>
      <c r="BK323" s="201">
        <f>ROUND(I323*H323,2)</f>
        <v>0</v>
      </c>
      <c r="BL323" s="19" t="s">
        <v>129</v>
      </c>
      <c r="BM323" s="200" t="s">
        <v>502</v>
      </c>
    </row>
    <row r="324" spans="1:65" s="13" customFormat="1" ht="11.25">
      <c r="B324" s="206"/>
      <c r="C324" s="207"/>
      <c r="D324" s="202" t="s">
        <v>133</v>
      </c>
      <c r="E324" s="208" t="s">
        <v>19</v>
      </c>
      <c r="F324" s="209" t="s">
        <v>503</v>
      </c>
      <c r="G324" s="207"/>
      <c r="H324" s="210">
        <v>451.15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133</v>
      </c>
      <c r="AU324" s="216" t="s">
        <v>84</v>
      </c>
      <c r="AV324" s="13" t="s">
        <v>84</v>
      </c>
      <c r="AW324" s="13" t="s">
        <v>35</v>
      </c>
      <c r="AX324" s="13" t="s">
        <v>74</v>
      </c>
      <c r="AY324" s="216" t="s">
        <v>122</v>
      </c>
    </row>
    <row r="325" spans="1:65" s="15" customFormat="1" ht="11.25">
      <c r="B325" s="228"/>
      <c r="C325" s="229"/>
      <c r="D325" s="202" t="s">
        <v>133</v>
      </c>
      <c r="E325" s="230" t="s">
        <v>19</v>
      </c>
      <c r="F325" s="231" t="s">
        <v>368</v>
      </c>
      <c r="G325" s="229"/>
      <c r="H325" s="232">
        <v>451.15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133</v>
      </c>
      <c r="AU325" s="238" t="s">
        <v>84</v>
      </c>
      <c r="AV325" s="15" t="s">
        <v>140</v>
      </c>
      <c r="AW325" s="15" t="s">
        <v>35</v>
      </c>
      <c r="AX325" s="15" t="s">
        <v>74</v>
      </c>
      <c r="AY325" s="238" t="s">
        <v>122</v>
      </c>
    </row>
    <row r="326" spans="1:65" s="13" customFormat="1" ht="11.25">
      <c r="B326" s="206"/>
      <c r="C326" s="207"/>
      <c r="D326" s="202" t="s">
        <v>133</v>
      </c>
      <c r="E326" s="208" t="s">
        <v>19</v>
      </c>
      <c r="F326" s="209" t="s">
        <v>369</v>
      </c>
      <c r="G326" s="207"/>
      <c r="H326" s="210">
        <v>424.858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133</v>
      </c>
      <c r="AU326" s="216" t="s">
        <v>84</v>
      </c>
      <c r="AV326" s="13" t="s">
        <v>84</v>
      </c>
      <c r="AW326" s="13" t="s">
        <v>35</v>
      </c>
      <c r="AX326" s="13" t="s">
        <v>74</v>
      </c>
      <c r="AY326" s="216" t="s">
        <v>122</v>
      </c>
    </row>
    <row r="327" spans="1:65" s="15" customFormat="1" ht="11.25">
      <c r="B327" s="228"/>
      <c r="C327" s="229"/>
      <c r="D327" s="202" t="s">
        <v>133</v>
      </c>
      <c r="E327" s="230" t="s">
        <v>19</v>
      </c>
      <c r="F327" s="231" t="s">
        <v>370</v>
      </c>
      <c r="G327" s="229"/>
      <c r="H327" s="232">
        <v>424.858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133</v>
      </c>
      <c r="AU327" s="238" t="s">
        <v>84</v>
      </c>
      <c r="AV327" s="15" t="s">
        <v>140</v>
      </c>
      <c r="AW327" s="15" t="s">
        <v>35</v>
      </c>
      <c r="AX327" s="15" t="s">
        <v>74</v>
      </c>
      <c r="AY327" s="238" t="s">
        <v>122</v>
      </c>
    </row>
    <row r="328" spans="1:65" s="13" customFormat="1" ht="11.25">
      <c r="B328" s="206"/>
      <c r="C328" s="207"/>
      <c r="D328" s="202" t="s">
        <v>133</v>
      </c>
      <c r="E328" s="208" t="s">
        <v>19</v>
      </c>
      <c r="F328" s="209" t="s">
        <v>362</v>
      </c>
      <c r="G328" s="207"/>
      <c r="H328" s="210">
        <v>67.650000000000006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133</v>
      </c>
      <c r="AU328" s="216" t="s">
        <v>84</v>
      </c>
      <c r="AV328" s="13" t="s">
        <v>84</v>
      </c>
      <c r="AW328" s="13" t="s">
        <v>35</v>
      </c>
      <c r="AX328" s="13" t="s">
        <v>74</v>
      </c>
      <c r="AY328" s="216" t="s">
        <v>122</v>
      </c>
    </row>
    <row r="329" spans="1:65" s="15" customFormat="1" ht="11.25">
      <c r="B329" s="228"/>
      <c r="C329" s="229"/>
      <c r="D329" s="202" t="s">
        <v>133</v>
      </c>
      <c r="E329" s="230" t="s">
        <v>19</v>
      </c>
      <c r="F329" s="231" t="s">
        <v>171</v>
      </c>
      <c r="G329" s="229"/>
      <c r="H329" s="232">
        <v>67.650000000000006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133</v>
      </c>
      <c r="AU329" s="238" t="s">
        <v>84</v>
      </c>
      <c r="AV329" s="15" t="s">
        <v>140</v>
      </c>
      <c r="AW329" s="15" t="s">
        <v>35</v>
      </c>
      <c r="AX329" s="15" t="s">
        <v>74</v>
      </c>
      <c r="AY329" s="238" t="s">
        <v>122</v>
      </c>
    </row>
    <row r="330" spans="1:65" s="14" customFormat="1" ht="11.25">
      <c r="B330" s="217"/>
      <c r="C330" s="218"/>
      <c r="D330" s="202" t="s">
        <v>133</v>
      </c>
      <c r="E330" s="219" t="s">
        <v>19</v>
      </c>
      <c r="F330" s="220" t="s">
        <v>153</v>
      </c>
      <c r="G330" s="218"/>
      <c r="H330" s="221">
        <v>943.65800000000002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133</v>
      </c>
      <c r="AU330" s="227" t="s">
        <v>84</v>
      </c>
      <c r="AV330" s="14" t="s">
        <v>129</v>
      </c>
      <c r="AW330" s="14" t="s">
        <v>35</v>
      </c>
      <c r="AX330" s="14" t="s">
        <v>82</v>
      </c>
      <c r="AY330" s="227" t="s">
        <v>122</v>
      </c>
    </row>
    <row r="331" spans="1:65" s="2" customFormat="1" ht="33" customHeight="1">
      <c r="A331" s="36"/>
      <c r="B331" s="37"/>
      <c r="C331" s="189" t="s">
        <v>504</v>
      </c>
      <c r="D331" s="189" t="s">
        <v>124</v>
      </c>
      <c r="E331" s="190" t="s">
        <v>505</v>
      </c>
      <c r="F331" s="191" t="s">
        <v>506</v>
      </c>
      <c r="G331" s="192" t="s">
        <v>127</v>
      </c>
      <c r="H331" s="193">
        <v>67.650000000000006</v>
      </c>
      <c r="I331" s="194"/>
      <c r="J331" s="195">
        <f>ROUND(I331*H331,2)</f>
        <v>0</v>
      </c>
      <c r="K331" s="191" t="s">
        <v>128</v>
      </c>
      <c r="L331" s="41"/>
      <c r="M331" s="196" t="s">
        <v>19</v>
      </c>
      <c r="N331" s="197" t="s">
        <v>45</v>
      </c>
      <c r="O331" s="66"/>
      <c r="P331" s="198">
        <f>O331*H331</f>
        <v>0</v>
      </c>
      <c r="Q331" s="198">
        <v>0.24793999999999999</v>
      </c>
      <c r="R331" s="198">
        <f>Q331*H331</f>
        <v>16.773141000000003</v>
      </c>
      <c r="S331" s="198">
        <v>0</v>
      </c>
      <c r="T331" s="199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0" t="s">
        <v>129</v>
      </c>
      <c r="AT331" s="200" t="s">
        <v>124</v>
      </c>
      <c r="AU331" s="200" t="s">
        <v>84</v>
      </c>
      <c r="AY331" s="19" t="s">
        <v>122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19" t="s">
        <v>82</v>
      </c>
      <c r="BK331" s="201">
        <f>ROUND(I331*H331,2)</f>
        <v>0</v>
      </c>
      <c r="BL331" s="19" t="s">
        <v>129</v>
      </c>
      <c r="BM331" s="200" t="s">
        <v>507</v>
      </c>
    </row>
    <row r="332" spans="1:65" s="2" customFormat="1" ht="78">
      <c r="A332" s="36"/>
      <c r="B332" s="37"/>
      <c r="C332" s="38"/>
      <c r="D332" s="202" t="s">
        <v>131</v>
      </c>
      <c r="E332" s="38"/>
      <c r="F332" s="203" t="s">
        <v>508</v>
      </c>
      <c r="G332" s="38"/>
      <c r="H332" s="38"/>
      <c r="I332" s="110"/>
      <c r="J332" s="38"/>
      <c r="K332" s="38"/>
      <c r="L332" s="41"/>
      <c r="M332" s="204"/>
      <c r="N332" s="205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131</v>
      </c>
      <c r="AU332" s="19" t="s">
        <v>84</v>
      </c>
    </row>
    <row r="333" spans="1:65" s="13" customFormat="1" ht="11.25">
      <c r="B333" s="206"/>
      <c r="C333" s="207"/>
      <c r="D333" s="202" t="s">
        <v>133</v>
      </c>
      <c r="E333" s="208" t="s">
        <v>19</v>
      </c>
      <c r="F333" s="209" t="s">
        <v>362</v>
      </c>
      <c r="G333" s="207"/>
      <c r="H333" s="210">
        <v>67.650000000000006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133</v>
      </c>
      <c r="AU333" s="216" t="s">
        <v>84</v>
      </c>
      <c r="AV333" s="13" t="s">
        <v>84</v>
      </c>
      <c r="AW333" s="13" t="s">
        <v>35</v>
      </c>
      <c r="AX333" s="13" t="s">
        <v>82</v>
      </c>
      <c r="AY333" s="216" t="s">
        <v>122</v>
      </c>
    </row>
    <row r="334" spans="1:65" s="2" customFormat="1" ht="33" customHeight="1">
      <c r="A334" s="36"/>
      <c r="B334" s="37"/>
      <c r="C334" s="189" t="s">
        <v>509</v>
      </c>
      <c r="D334" s="189" t="s">
        <v>124</v>
      </c>
      <c r="E334" s="190" t="s">
        <v>510</v>
      </c>
      <c r="F334" s="191" t="s">
        <v>511</v>
      </c>
      <c r="G334" s="192" t="s">
        <v>127</v>
      </c>
      <c r="H334" s="193">
        <v>451.15</v>
      </c>
      <c r="I334" s="194"/>
      <c r="J334" s="195">
        <f>ROUND(I334*H334,2)</f>
        <v>0</v>
      </c>
      <c r="K334" s="191" t="s">
        <v>128</v>
      </c>
      <c r="L334" s="41"/>
      <c r="M334" s="196" t="s">
        <v>19</v>
      </c>
      <c r="N334" s="197" t="s">
        <v>45</v>
      </c>
      <c r="O334" s="66"/>
      <c r="P334" s="198">
        <f>O334*H334</f>
        <v>0</v>
      </c>
      <c r="Q334" s="198">
        <v>0.37190000000000001</v>
      </c>
      <c r="R334" s="198">
        <f>Q334*H334</f>
        <v>167.78268499999999</v>
      </c>
      <c r="S334" s="198">
        <v>0</v>
      </c>
      <c r="T334" s="199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0" t="s">
        <v>129</v>
      </c>
      <c r="AT334" s="200" t="s">
        <v>124</v>
      </c>
      <c r="AU334" s="200" t="s">
        <v>84</v>
      </c>
      <c r="AY334" s="19" t="s">
        <v>122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9" t="s">
        <v>82</v>
      </c>
      <c r="BK334" s="201">
        <f>ROUND(I334*H334,2)</f>
        <v>0</v>
      </c>
      <c r="BL334" s="19" t="s">
        <v>129</v>
      </c>
      <c r="BM334" s="200" t="s">
        <v>512</v>
      </c>
    </row>
    <row r="335" spans="1:65" s="2" customFormat="1" ht="78">
      <c r="A335" s="36"/>
      <c r="B335" s="37"/>
      <c r="C335" s="38"/>
      <c r="D335" s="202" t="s">
        <v>131</v>
      </c>
      <c r="E335" s="38"/>
      <c r="F335" s="203" t="s">
        <v>508</v>
      </c>
      <c r="G335" s="38"/>
      <c r="H335" s="38"/>
      <c r="I335" s="110"/>
      <c r="J335" s="38"/>
      <c r="K335" s="38"/>
      <c r="L335" s="41"/>
      <c r="M335" s="204"/>
      <c r="N335" s="205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131</v>
      </c>
      <c r="AU335" s="19" t="s">
        <v>84</v>
      </c>
    </row>
    <row r="336" spans="1:65" s="13" customFormat="1" ht="11.25">
      <c r="B336" s="206"/>
      <c r="C336" s="207"/>
      <c r="D336" s="202" t="s">
        <v>133</v>
      </c>
      <c r="E336" s="208" t="s">
        <v>19</v>
      </c>
      <c r="F336" s="209" t="s">
        <v>513</v>
      </c>
      <c r="G336" s="207"/>
      <c r="H336" s="210">
        <v>140.63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133</v>
      </c>
      <c r="AU336" s="216" t="s">
        <v>84</v>
      </c>
      <c r="AV336" s="13" t="s">
        <v>84</v>
      </c>
      <c r="AW336" s="13" t="s">
        <v>35</v>
      </c>
      <c r="AX336" s="13" t="s">
        <v>74</v>
      </c>
      <c r="AY336" s="216" t="s">
        <v>122</v>
      </c>
    </row>
    <row r="337" spans="1:65" s="13" customFormat="1" ht="11.25">
      <c r="B337" s="206"/>
      <c r="C337" s="207"/>
      <c r="D337" s="202" t="s">
        <v>133</v>
      </c>
      <c r="E337" s="208" t="s">
        <v>19</v>
      </c>
      <c r="F337" s="209" t="s">
        <v>514</v>
      </c>
      <c r="G337" s="207"/>
      <c r="H337" s="210">
        <v>270.52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133</v>
      </c>
      <c r="AU337" s="216" t="s">
        <v>84</v>
      </c>
      <c r="AV337" s="13" t="s">
        <v>84</v>
      </c>
      <c r="AW337" s="13" t="s">
        <v>35</v>
      </c>
      <c r="AX337" s="13" t="s">
        <v>74</v>
      </c>
      <c r="AY337" s="216" t="s">
        <v>122</v>
      </c>
    </row>
    <row r="338" spans="1:65" s="13" customFormat="1" ht="11.25">
      <c r="B338" s="206"/>
      <c r="C338" s="207"/>
      <c r="D338" s="202" t="s">
        <v>133</v>
      </c>
      <c r="E338" s="208" t="s">
        <v>19</v>
      </c>
      <c r="F338" s="209" t="s">
        <v>515</v>
      </c>
      <c r="G338" s="207"/>
      <c r="H338" s="210">
        <v>40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133</v>
      </c>
      <c r="AU338" s="216" t="s">
        <v>84</v>
      </c>
      <c r="AV338" s="13" t="s">
        <v>84</v>
      </c>
      <c r="AW338" s="13" t="s">
        <v>35</v>
      </c>
      <c r="AX338" s="13" t="s">
        <v>74</v>
      </c>
      <c r="AY338" s="216" t="s">
        <v>122</v>
      </c>
    </row>
    <row r="339" spans="1:65" s="14" customFormat="1" ht="11.25">
      <c r="B339" s="217"/>
      <c r="C339" s="218"/>
      <c r="D339" s="202" t="s">
        <v>133</v>
      </c>
      <c r="E339" s="219" t="s">
        <v>19</v>
      </c>
      <c r="F339" s="220" t="s">
        <v>516</v>
      </c>
      <c r="G339" s="218"/>
      <c r="H339" s="221">
        <v>451.15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133</v>
      </c>
      <c r="AU339" s="227" t="s">
        <v>84</v>
      </c>
      <c r="AV339" s="14" t="s">
        <v>129</v>
      </c>
      <c r="AW339" s="14" t="s">
        <v>35</v>
      </c>
      <c r="AX339" s="14" t="s">
        <v>82</v>
      </c>
      <c r="AY339" s="227" t="s">
        <v>122</v>
      </c>
    </row>
    <row r="340" spans="1:65" s="2" customFormat="1" ht="44.25" customHeight="1">
      <c r="A340" s="36"/>
      <c r="B340" s="37"/>
      <c r="C340" s="189" t="s">
        <v>517</v>
      </c>
      <c r="D340" s="189" t="s">
        <v>124</v>
      </c>
      <c r="E340" s="190" t="s">
        <v>518</v>
      </c>
      <c r="F340" s="191" t="s">
        <v>519</v>
      </c>
      <c r="G340" s="192" t="s">
        <v>127</v>
      </c>
      <c r="H340" s="193">
        <v>475.15</v>
      </c>
      <c r="I340" s="194"/>
      <c r="J340" s="195">
        <f>ROUND(I340*H340,2)</f>
        <v>0</v>
      </c>
      <c r="K340" s="191" t="s">
        <v>128</v>
      </c>
      <c r="L340" s="41"/>
      <c r="M340" s="196" t="s">
        <v>19</v>
      </c>
      <c r="N340" s="197" t="s">
        <v>45</v>
      </c>
      <c r="O340" s="66"/>
      <c r="P340" s="198">
        <f>O340*H340</f>
        <v>0</v>
      </c>
      <c r="Q340" s="198">
        <v>0.21099999999999999</v>
      </c>
      <c r="R340" s="198">
        <f>Q340*H340</f>
        <v>100.25664999999999</v>
      </c>
      <c r="S340" s="198">
        <v>0</v>
      </c>
      <c r="T340" s="199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0" t="s">
        <v>129</v>
      </c>
      <c r="AT340" s="200" t="s">
        <v>124</v>
      </c>
      <c r="AU340" s="200" t="s">
        <v>84</v>
      </c>
      <c r="AY340" s="19" t="s">
        <v>122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9" t="s">
        <v>82</v>
      </c>
      <c r="BK340" s="201">
        <f>ROUND(I340*H340,2)</f>
        <v>0</v>
      </c>
      <c r="BL340" s="19" t="s">
        <v>129</v>
      </c>
      <c r="BM340" s="200" t="s">
        <v>520</v>
      </c>
    </row>
    <row r="341" spans="1:65" s="2" customFormat="1" ht="29.25">
      <c r="A341" s="36"/>
      <c r="B341" s="37"/>
      <c r="C341" s="38"/>
      <c r="D341" s="202" t="s">
        <v>131</v>
      </c>
      <c r="E341" s="38"/>
      <c r="F341" s="203" t="s">
        <v>521</v>
      </c>
      <c r="G341" s="38"/>
      <c r="H341" s="38"/>
      <c r="I341" s="110"/>
      <c r="J341" s="38"/>
      <c r="K341" s="38"/>
      <c r="L341" s="41"/>
      <c r="M341" s="204"/>
      <c r="N341" s="205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131</v>
      </c>
      <c r="AU341" s="19" t="s">
        <v>84</v>
      </c>
    </row>
    <row r="342" spans="1:65" s="13" customFormat="1" ht="11.25">
      <c r="B342" s="206"/>
      <c r="C342" s="207"/>
      <c r="D342" s="202" t="s">
        <v>133</v>
      </c>
      <c r="E342" s="208" t="s">
        <v>19</v>
      </c>
      <c r="F342" s="209" t="s">
        <v>513</v>
      </c>
      <c r="G342" s="207"/>
      <c r="H342" s="210">
        <v>140.63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133</v>
      </c>
      <c r="AU342" s="216" t="s">
        <v>84</v>
      </c>
      <c r="AV342" s="13" t="s">
        <v>84</v>
      </c>
      <c r="AW342" s="13" t="s">
        <v>35</v>
      </c>
      <c r="AX342" s="13" t="s">
        <v>74</v>
      </c>
      <c r="AY342" s="216" t="s">
        <v>122</v>
      </c>
    </row>
    <row r="343" spans="1:65" s="13" customFormat="1" ht="11.25">
      <c r="B343" s="206"/>
      <c r="C343" s="207"/>
      <c r="D343" s="202" t="s">
        <v>133</v>
      </c>
      <c r="E343" s="208" t="s">
        <v>19</v>
      </c>
      <c r="F343" s="209" t="s">
        <v>514</v>
      </c>
      <c r="G343" s="207"/>
      <c r="H343" s="210">
        <v>270.52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133</v>
      </c>
      <c r="AU343" s="216" t="s">
        <v>84</v>
      </c>
      <c r="AV343" s="13" t="s">
        <v>84</v>
      </c>
      <c r="AW343" s="13" t="s">
        <v>35</v>
      </c>
      <c r="AX343" s="13" t="s">
        <v>74</v>
      </c>
      <c r="AY343" s="216" t="s">
        <v>122</v>
      </c>
    </row>
    <row r="344" spans="1:65" s="13" customFormat="1" ht="11.25">
      <c r="B344" s="206"/>
      <c r="C344" s="207"/>
      <c r="D344" s="202" t="s">
        <v>133</v>
      </c>
      <c r="E344" s="208" t="s">
        <v>19</v>
      </c>
      <c r="F344" s="209" t="s">
        <v>522</v>
      </c>
      <c r="G344" s="207"/>
      <c r="H344" s="210">
        <v>64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133</v>
      </c>
      <c r="AU344" s="216" t="s">
        <v>84</v>
      </c>
      <c r="AV344" s="13" t="s">
        <v>84</v>
      </c>
      <c r="AW344" s="13" t="s">
        <v>35</v>
      </c>
      <c r="AX344" s="13" t="s">
        <v>74</v>
      </c>
      <c r="AY344" s="216" t="s">
        <v>122</v>
      </c>
    </row>
    <row r="345" spans="1:65" s="14" customFormat="1" ht="11.25">
      <c r="B345" s="217"/>
      <c r="C345" s="218"/>
      <c r="D345" s="202" t="s">
        <v>133</v>
      </c>
      <c r="E345" s="219" t="s">
        <v>19</v>
      </c>
      <c r="F345" s="220" t="s">
        <v>153</v>
      </c>
      <c r="G345" s="218"/>
      <c r="H345" s="221">
        <v>475.15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133</v>
      </c>
      <c r="AU345" s="227" t="s">
        <v>84</v>
      </c>
      <c r="AV345" s="14" t="s">
        <v>129</v>
      </c>
      <c r="AW345" s="14" t="s">
        <v>35</v>
      </c>
      <c r="AX345" s="14" t="s">
        <v>82</v>
      </c>
      <c r="AY345" s="227" t="s">
        <v>122</v>
      </c>
    </row>
    <row r="346" spans="1:65" s="2" customFormat="1" ht="33" customHeight="1">
      <c r="A346" s="36"/>
      <c r="B346" s="37"/>
      <c r="C346" s="189" t="s">
        <v>523</v>
      </c>
      <c r="D346" s="189" t="s">
        <v>124</v>
      </c>
      <c r="E346" s="190" t="s">
        <v>524</v>
      </c>
      <c r="F346" s="191" t="s">
        <v>525</v>
      </c>
      <c r="G346" s="192" t="s">
        <v>127</v>
      </c>
      <c r="H346" s="193">
        <v>8.5</v>
      </c>
      <c r="I346" s="194"/>
      <c r="J346" s="195">
        <f>ROUND(I346*H346,2)</f>
        <v>0</v>
      </c>
      <c r="K346" s="191" t="s">
        <v>128</v>
      </c>
      <c r="L346" s="41"/>
      <c r="M346" s="196" t="s">
        <v>19</v>
      </c>
      <c r="N346" s="197" t="s">
        <v>45</v>
      </c>
      <c r="O346" s="66"/>
      <c r="P346" s="198">
        <f>O346*H346</f>
        <v>0</v>
      </c>
      <c r="Q346" s="198">
        <v>0.27994000000000002</v>
      </c>
      <c r="R346" s="198">
        <f>Q346*H346</f>
        <v>2.3794900000000001</v>
      </c>
      <c r="S346" s="198">
        <v>0</v>
      </c>
      <c r="T346" s="199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0" t="s">
        <v>129</v>
      </c>
      <c r="AT346" s="200" t="s">
        <v>124</v>
      </c>
      <c r="AU346" s="200" t="s">
        <v>84</v>
      </c>
      <c r="AY346" s="19" t="s">
        <v>122</v>
      </c>
      <c r="BE346" s="201">
        <f>IF(N346="základní",J346,0)</f>
        <v>0</v>
      </c>
      <c r="BF346" s="201">
        <f>IF(N346="snížená",J346,0)</f>
        <v>0</v>
      </c>
      <c r="BG346" s="201">
        <f>IF(N346="zákl. přenesená",J346,0)</f>
        <v>0</v>
      </c>
      <c r="BH346" s="201">
        <f>IF(N346="sníž. přenesená",J346,0)</f>
        <v>0</v>
      </c>
      <c r="BI346" s="201">
        <f>IF(N346="nulová",J346,0)</f>
        <v>0</v>
      </c>
      <c r="BJ346" s="19" t="s">
        <v>82</v>
      </c>
      <c r="BK346" s="201">
        <f>ROUND(I346*H346,2)</f>
        <v>0</v>
      </c>
      <c r="BL346" s="19" t="s">
        <v>129</v>
      </c>
      <c r="BM346" s="200" t="s">
        <v>526</v>
      </c>
    </row>
    <row r="347" spans="1:65" s="2" customFormat="1" ht="97.5">
      <c r="A347" s="36"/>
      <c r="B347" s="37"/>
      <c r="C347" s="38"/>
      <c r="D347" s="202" t="s">
        <v>131</v>
      </c>
      <c r="E347" s="38"/>
      <c r="F347" s="203" t="s">
        <v>527</v>
      </c>
      <c r="G347" s="38"/>
      <c r="H347" s="38"/>
      <c r="I347" s="110"/>
      <c r="J347" s="38"/>
      <c r="K347" s="38"/>
      <c r="L347" s="41"/>
      <c r="M347" s="204"/>
      <c r="N347" s="205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131</v>
      </c>
      <c r="AU347" s="19" t="s">
        <v>84</v>
      </c>
    </row>
    <row r="348" spans="1:65" s="2" customFormat="1" ht="33" customHeight="1">
      <c r="A348" s="36"/>
      <c r="B348" s="37"/>
      <c r="C348" s="189" t="s">
        <v>528</v>
      </c>
      <c r="D348" s="189" t="s">
        <v>124</v>
      </c>
      <c r="E348" s="190" t="s">
        <v>529</v>
      </c>
      <c r="F348" s="191" t="s">
        <v>530</v>
      </c>
      <c r="G348" s="192" t="s">
        <v>127</v>
      </c>
      <c r="H348" s="193">
        <v>8.5</v>
      </c>
      <c r="I348" s="194"/>
      <c r="J348" s="195">
        <f>ROUND(I348*H348,2)</f>
        <v>0</v>
      </c>
      <c r="K348" s="191" t="s">
        <v>128</v>
      </c>
      <c r="L348" s="41"/>
      <c r="M348" s="196" t="s">
        <v>19</v>
      </c>
      <c r="N348" s="197" t="s">
        <v>45</v>
      </c>
      <c r="O348" s="66"/>
      <c r="P348" s="198">
        <f>O348*H348</f>
        <v>0</v>
      </c>
      <c r="Q348" s="198">
        <v>0.37080000000000002</v>
      </c>
      <c r="R348" s="198">
        <f>Q348*H348</f>
        <v>3.1518000000000002</v>
      </c>
      <c r="S348" s="198">
        <v>0</v>
      </c>
      <c r="T348" s="199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0" t="s">
        <v>129</v>
      </c>
      <c r="AT348" s="200" t="s">
        <v>124</v>
      </c>
      <c r="AU348" s="200" t="s">
        <v>84</v>
      </c>
      <c r="AY348" s="19" t="s">
        <v>122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19" t="s">
        <v>82</v>
      </c>
      <c r="BK348" s="201">
        <f>ROUND(I348*H348,2)</f>
        <v>0</v>
      </c>
      <c r="BL348" s="19" t="s">
        <v>129</v>
      </c>
      <c r="BM348" s="200" t="s">
        <v>531</v>
      </c>
    </row>
    <row r="349" spans="1:65" s="2" customFormat="1" ht="97.5">
      <c r="A349" s="36"/>
      <c r="B349" s="37"/>
      <c r="C349" s="38"/>
      <c r="D349" s="202" t="s">
        <v>131</v>
      </c>
      <c r="E349" s="38"/>
      <c r="F349" s="203" t="s">
        <v>527</v>
      </c>
      <c r="G349" s="38"/>
      <c r="H349" s="38"/>
      <c r="I349" s="110"/>
      <c r="J349" s="38"/>
      <c r="K349" s="38"/>
      <c r="L349" s="41"/>
      <c r="M349" s="204"/>
      <c r="N349" s="205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131</v>
      </c>
      <c r="AU349" s="19" t="s">
        <v>84</v>
      </c>
    </row>
    <row r="350" spans="1:65" s="2" customFormat="1" ht="33" customHeight="1">
      <c r="A350" s="36"/>
      <c r="B350" s="37"/>
      <c r="C350" s="189" t="s">
        <v>532</v>
      </c>
      <c r="D350" s="189" t="s">
        <v>124</v>
      </c>
      <c r="E350" s="190" t="s">
        <v>533</v>
      </c>
      <c r="F350" s="191" t="s">
        <v>534</v>
      </c>
      <c r="G350" s="192" t="s">
        <v>127</v>
      </c>
      <c r="H350" s="193">
        <v>322.45999999999998</v>
      </c>
      <c r="I350" s="194"/>
      <c r="J350" s="195">
        <f>ROUND(I350*H350,2)</f>
        <v>0</v>
      </c>
      <c r="K350" s="191" t="s">
        <v>128</v>
      </c>
      <c r="L350" s="41"/>
      <c r="M350" s="196" t="s">
        <v>19</v>
      </c>
      <c r="N350" s="197" t="s">
        <v>45</v>
      </c>
      <c r="O350" s="66"/>
      <c r="P350" s="198">
        <f>O350*H350</f>
        <v>0</v>
      </c>
      <c r="Q350" s="198">
        <v>0.40869</v>
      </c>
      <c r="R350" s="198">
        <f>Q350*H350</f>
        <v>131.78617739999999</v>
      </c>
      <c r="S350" s="198">
        <v>0</v>
      </c>
      <c r="T350" s="199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0" t="s">
        <v>129</v>
      </c>
      <c r="AT350" s="200" t="s">
        <v>124</v>
      </c>
      <c r="AU350" s="200" t="s">
        <v>84</v>
      </c>
      <c r="AY350" s="19" t="s">
        <v>122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9" t="s">
        <v>82</v>
      </c>
      <c r="BK350" s="201">
        <f>ROUND(I350*H350,2)</f>
        <v>0</v>
      </c>
      <c r="BL350" s="19" t="s">
        <v>129</v>
      </c>
      <c r="BM350" s="200" t="s">
        <v>535</v>
      </c>
    </row>
    <row r="351" spans="1:65" s="2" customFormat="1" ht="126.75">
      <c r="A351" s="36"/>
      <c r="B351" s="37"/>
      <c r="C351" s="38"/>
      <c r="D351" s="202" t="s">
        <v>131</v>
      </c>
      <c r="E351" s="38"/>
      <c r="F351" s="203" t="s">
        <v>536</v>
      </c>
      <c r="G351" s="38"/>
      <c r="H351" s="38"/>
      <c r="I351" s="110"/>
      <c r="J351" s="38"/>
      <c r="K351" s="38"/>
      <c r="L351" s="41"/>
      <c r="M351" s="204"/>
      <c r="N351" s="205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131</v>
      </c>
      <c r="AU351" s="19" t="s">
        <v>84</v>
      </c>
    </row>
    <row r="352" spans="1:65" s="13" customFormat="1" ht="11.25">
      <c r="B352" s="206"/>
      <c r="C352" s="207"/>
      <c r="D352" s="202" t="s">
        <v>133</v>
      </c>
      <c r="E352" s="208" t="s">
        <v>19</v>
      </c>
      <c r="F352" s="209" t="s">
        <v>537</v>
      </c>
      <c r="G352" s="207"/>
      <c r="H352" s="210">
        <v>97.4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133</v>
      </c>
      <c r="AU352" s="216" t="s">
        <v>84</v>
      </c>
      <c r="AV352" s="13" t="s">
        <v>84</v>
      </c>
      <c r="AW352" s="13" t="s">
        <v>35</v>
      </c>
      <c r="AX352" s="13" t="s">
        <v>74</v>
      </c>
      <c r="AY352" s="216" t="s">
        <v>122</v>
      </c>
    </row>
    <row r="353" spans="1:65" s="13" customFormat="1" ht="11.25">
      <c r="B353" s="206"/>
      <c r="C353" s="207"/>
      <c r="D353" s="202" t="s">
        <v>133</v>
      </c>
      <c r="E353" s="208" t="s">
        <v>19</v>
      </c>
      <c r="F353" s="209" t="s">
        <v>538</v>
      </c>
      <c r="G353" s="207"/>
      <c r="H353" s="210">
        <v>142.97999999999999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133</v>
      </c>
      <c r="AU353" s="216" t="s">
        <v>84</v>
      </c>
      <c r="AV353" s="13" t="s">
        <v>84</v>
      </c>
      <c r="AW353" s="13" t="s">
        <v>35</v>
      </c>
      <c r="AX353" s="13" t="s">
        <v>74</v>
      </c>
      <c r="AY353" s="216" t="s">
        <v>122</v>
      </c>
    </row>
    <row r="354" spans="1:65" s="13" customFormat="1" ht="11.25">
      <c r="B354" s="206"/>
      <c r="C354" s="207"/>
      <c r="D354" s="202" t="s">
        <v>133</v>
      </c>
      <c r="E354" s="208" t="s">
        <v>19</v>
      </c>
      <c r="F354" s="209" t="s">
        <v>539</v>
      </c>
      <c r="G354" s="207"/>
      <c r="H354" s="210">
        <v>82.08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133</v>
      </c>
      <c r="AU354" s="216" t="s">
        <v>84</v>
      </c>
      <c r="AV354" s="13" t="s">
        <v>84</v>
      </c>
      <c r="AW354" s="13" t="s">
        <v>35</v>
      </c>
      <c r="AX354" s="13" t="s">
        <v>74</v>
      </c>
      <c r="AY354" s="216" t="s">
        <v>122</v>
      </c>
    </row>
    <row r="355" spans="1:65" s="14" customFormat="1" ht="11.25">
      <c r="B355" s="217"/>
      <c r="C355" s="218"/>
      <c r="D355" s="202" t="s">
        <v>133</v>
      </c>
      <c r="E355" s="219" t="s">
        <v>19</v>
      </c>
      <c r="F355" s="220" t="s">
        <v>540</v>
      </c>
      <c r="G355" s="218"/>
      <c r="H355" s="221">
        <v>322.45999999999998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133</v>
      </c>
      <c r="AU355" s="227" t="s">
        <v>84</v>
      </c>
      <c r="AV355" s="14" t="s">
        <v>129</v>
      </c>
      <c r="AW355" s="14" t="s">
        <v>35</v>
      </c>
      <c r="AX355" s="14" t="s">
        <v>82</v>
      </c>
      <c r="AY355" s="227" t="s">
        <v>122</v>
      </c>
    </row>
    <row r="356" spans="1:65" s="2" customFormat="1" ht="33" customHeight="1">
      <c r="A356" s="36"/>
      <c r="B356" s="37"/>
      <c r="C356" s="189" t="s">
        <v>541</v>
      </c>
      <c r="D356" s="189" t="s">
        <v>124</v>
      </c>
      <c r="E356" s="190" t="s">
        <v>542</v>
      </c>
      <c r="F356" s="191" t="s">
        <v>543</v>
      </c>
      <c r="G356" s="192" t="s">
        <v>127</v>
      </c>
      <c r="H356" s="193">
        <v>8.5</v>
      </c>
      <c r="I356" s="194"/>
      <c r="J356" s="195">
        <f>ROUND(I356*H356,2)</f>
        <v>0</v>
      </c>
      <c r="K356" s="191" t="s">
        <v>128</v>
      </c>
      <c r="L356" s="41"/>
      <c r="M356" s="196" t="s">
        <v>19</v>
      </c>
      <c r="N356" s="197" t="s">
        <v>45</v>
      </c>
      <c r="O356" s="66"/>
      <c r="P356" s="198">
        <f>O356*H356</f>
        <v>0</v>
      </c>
      <c r="Q356" s="198">
        <v>0.60904000000000003</v>
      </c>
      <c r="R356" s="198">
        <f>Q356*H356</f>
        <v>5.1768400000000003</v>
      </c>
      <c r="S356" s="198">
        <v>0</v>
      </c>
      <c r="T356" s="199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0" t="s">
        <v>129</v>
      </c>
      <c r="AT356" s="200" t="s">
        <v>124</v>
      </c>
      <c r="AU356" s="200" t="s">
        <v>84</v>
      </c>
      <c r="AY356" s="19" t="s">
        <v>122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9" t="s">
        <v>82</v>
      </c>
      <c r="BK356" s="201">
        <f>ROUND(I356*H356,2)</f>
        <v>0</v>
      </c>
      <c r="BL356" s="19" t="s">
        <v>129</v>
      </c>
      <c r="BM356" s="200" t="s">
        <v>544</v>
      </c>
    </row>
    <row r="357" spans="1:65" s="2" customFormat="1" ht="136.5">
      <c r="A357" s="36"/>
      <c r="B357" s="37"/>
      <c r="C357" s="38"/>
      <c r="D357" s="202" t="s">
        <v>131</v>
      </c>
      <c r="E357" s="38"/>
      <c r="F357" s="203" t="s">
        <v>545</v>
      </c>
      <c r="G357" s="38"/>
      <c r="H357" s="38"/>
      <c r="I357" s="110"/>
      <c r="J357" s="38"/>
      <c r="K357" s="38"/>
      <c r="L357" s="41"/>
      <c r="M357" s="204"/>
      <c r="N357" s="205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131</v>
      </c>
      <c r="AU357" s="19" t="s">
        <v>84</v>
      </c>
    </row>
    <row r="358" spans="1:65" s="13" customFormat="1" ht="11.25">
      <c r="B358" s="206"/>
      <c r="C358" s="207"/>
      <c r="D358" s="202" t="s">
        <v>133</v>
      </c>
      <c r="E358" s="208" t="s">
        <v>19</v>
      </c>
      <c r="F358" s="209" t="s">
        <v>150</v>
      </c>
      <c r="G358" s="207"/>
      <c r="H358" s="210">
        <v>6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133</v>
      </c>
      <c r="AU358" s="216" t="s">
        <v>84</v>
      </c>
      <c r="AV358" s="13" t="s">
        <v>84</v>
      </c>
      <c r="AW358" s="13" t="s">
        <v>35</v>
      </c>
      <c r="AX358" s="13" t="s">
        <v>74</v>
      </c>
      <c r="AY358" s="216" t="s">
        <v>122</v>
      </c>
    </row>
    <row r="359" spans="1:65" s="13" customFormat="1" ht="11.25">
      <c r="B359" s="206"/>
      <c r="C359" s="207"/>
      <c r="D359" s="202" t="s">
        <v>133</v>
      </c>
      <c r="E359" s="208" t="s">
        <v>19</v>
      </c>
      <c r="F359" s="209" t="s">
        <v>151</v>
      </c>
      <c r="G359" s="207"/>
      <c r="H359" s="210">
        <v>1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133</v>
      </c>
      <c r="AU359" s="216" t="s">
        <v>84</v>
      </c>
      <c r="AV359" s="13" t="s">
        <v>84</v>
      </c>
      <c r="AW359" s="13" t="s">
        <v>35</v>
      </c>
      <c r="AX359" s="13" t="s">
        <v>74</v>
      </c>
      <c r="AY359" s="216" t="s">
        <v>122</v>
      </c>
    </row>
    <row r="360" spans="1:65" s="13" customFormat="1" ht="11.25">
      <c r="B360" s="206"/>
      <c r="C360" s="207"/>
      <c r="D360" s="202" t="s">
        <v>133</v>
      </c>
      <c r="E360" s="208" t="s">
        <v>19</v>
      </c>
      <c r="F360" s="209" t="s">
        <v>152</v>
      </c>
      <c r="G360" s="207"/>
      <c r="H360" s="210">
        <v>1.5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133</v>
      </c>
      <c r="AU360" s="216" t="s">
        <v>84</v>
      </c>
      <c r="AV360" s="13" t="s">
        <v>84</v>
      </c>
      <c r="AW360" s="13" t="s">
        <v>35</v>
      </c>
      <c r="AX360" s="13" t="s">
        <v>74</v>
      </c>
      <c r="AY360" s="216" t="s">
        <v>122</v>
      </c>
    </row>
    <row r="361" spans="1:65" s="14" customFormat="1" ht="11.25">
      <c r="B361" s="217"/>
      <c r="C361" s="218"/>
      <c r="D361" s="202" t="s">
        <v>133</v>
      </c>
      <c r="E361" s="219" t="s">
        <v>19</v>
      </c>
      <c r="F361" s="220" t="s">
        <v>153</v>
      </c>
      <c r="G361" s="218"/>
      <c r="H361" s="221">
        <v>8.5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133</v>
      </c>
      <c r="AU361" s="227" t="s">
        <v>84</v>
      </c>
      <c r="AV361" s="14" t="s">
        <v>129</v>
      </c>
      <c r="AW361" s="14" t="s">
        <v>35</v>
      </c>
      <c r="AX361" s="14" t="s">
        <v>82</v>
      </c>
      <c r="AY361" s="227" t="s">
        <v>122</v>
      </c>
    </row>
    <row r="362" spans="1:65" s="2" customFormat="1" ht="21.75" customHeight="1">
      <c r="A362" s="36"/>
      <c r="B362" s="37"/>
      <c r="C362" s="189" t="s">
        <v>546</v>
      </c>
      <c r="D362" s="189" t="s">
        <v>124</v>
      </c>
      <c r="E362" s="190" t="s">
        <v>547</v>
      </c>
      <c r="F362" s="191" t="s">
        <v>548</v>
      </c>
      <c r="G362" s="192" t="s">
        <v>127</v>
      </c>
      <c r="H362" s="193">
        <v>411.15</v>
      </c>
      <c r="I362" s="194"/>
      <c r="J362" s="195">
        <f>ROUND(I362*H362,2)</f>
        <v>0</v>
      </c>
      <c r="K362" s="191" t="s">
        <v>128</v>
      </c>
      <c r="L362" s="41"/>
      <c r="M362" s="196" t="s">
        <v>19</v>
      </c>
      <c r="N362" s="197" t="s">
        <v>45</v>
      </c>
      <c r="O362" s="66"/>
      <c r="P362" s="198">
        <f>O362*H362</f>
        <v>0</v>
      </c>
      <c r="Q362" s="198">
        <v>6.5199999999999998E-3</v>
      </c>
      <c r="R362" s="198">
        <f>Q362*H362</f>
        <v>2.6806979999999996</v>
      </c>
      <c r="S362" s="198">
        <v>0</v>
      </c>
      <c r="T362" s="199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0" t="s">
        <v>129</v>
      </c>
      <c r="AT362" s="200" t="s">
        <v>124</v>
      </c>
      <c r="AU362" s="200" t="s">
        <v>84</v>
      </c>
      <c r="AY362" s="19" t="s">
        <v>122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9" t="s">
        <v>82</v>
      </c>
      <c r="BK362" s="201">
        <f>ROUND(I362*H362,2)</f>
        <v>0</v>
      </c>
      <c r="BL362" s="19" t="s">
        <v>129</v>
      </c>
      <c r="BM362" s="200" t="s">
        <v>549</v>
      </c>
    </row>
    <row r="363" spans="1:65" s="13" customFormat="1" ht="11.25">
      <c r="B363" s="206"/>
      <c r="C363" s="207"/>
      <c r="D363" s="202" t="s">
        <v>133</v>
      </c>
      <c r="E363" s="208" t="s">
        <v>19</v>
      </c>
      <c r="F363" s="209" t="s">
        <v>550</v>
      </c>
      <c r="G363" s="207"/>
      <c r="H363" s="210">
        <v>411.15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133</v>
      </c>
      <c r="AU363" s="216" t="s">
        <v>84</v>
      </c>
      <c r="AV363" s="13" t="s">
        <v>84</v>
      </c>
      <c r="AW363" s="13" t="s">
        <v>35</v>
      </c>
      <c r="AX363" s="13" t="s">
        <v>82</v>
      </c>
      <c r="AY363" s="216" t="s">
        <v>122</v>
      </c>
    </row>
    <row r="364" spans="1:65" s="2" customFormat="1" ht="21.75" customHeight="1">
      <c r="A364" s="36"/>
      <c r="B364" s="37"/>
      <c r="C364" s="189" t="s">
        <v>551</v>
      </c>
      <c r="D364" s="189" t="s">
        <v>124</v>
      </c>
      <c r="E364" s="190" t="s">
        <v>552</v>
      </c>
      <c r="F364" s="191" t="s">
        <v>553</v>
      </c>
      <c r="G364" s="192" t="s">
        <v>127</v>
      </c>
      <c r="H364" s="193">
        <v>411.15</v>
      </c>
      <c r="I364" s="194"/>
      <c r="J364" s="195">
        <f>ROUND(I364*H364,2)</f>
        <v>0</v>
      </c>
      <c r="K364" s="191" t="s">
        <v>128</v>
      </c>
      <c r="L364" s="41"/>
      <c r="M364" s="196" t="s">
        <v>19</v>
      </c>
      <c r="N364" s="197" t="s">
        <v>45</v>
      </c>
      <c r="O364" s="66"/>
      <c r="P364" s="198">
        <f>O364*H364</f>
        <v>0</v>
      </c>
      <c r="Q364" s="198">
        <v>5.1000000000000004E-4</v>
      </c>
      <c r="R364" s="198">
        <f>Q364*H364</f>
        <v>0.2096865</v>
      </c>
      <c r="S364" s="198">
        <v>0</v>
      </c>
      <c r="T364" s="199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0" t="s">
        <v>129</v>
      </c>
      <c r="AT364" s="200" t="s">
        <v>124</v>
      </c>
      <c r="AU364" s="200" t="s">
        <v>84</v>
      </c>
      <c r="AY364" s="19" t="s">
        <v>122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9" t="s">
        <v>82</v>
      </c>
      <c r="BK364" s="201">
        <f>ROUND(I364*H364,2)</f>
        <v>0</v>
      </c>
      <c r="BL364" s="19" t="s">
        <v>129</v>
      </c>
      <c r="BM364" s="200" t="s">
        <v>554</v>
      </c>
    </row>
    <row r="365" spans="1:65" s="13" customFormat="1" ht="11.25">
      <c r="B365" s="206"/>
      <c r="C365" s="207"/>
      <c r="D365" s="202" t="s">
        <v>133</v>
      </c>
      <c r="E365" s="208" t="s">
        <v>19</v>
      </c>
      <c r="F365" s="209" t="s">
        <v>550</v>
      </c>
      <c r="G365" s="207"/>
      <c r="H365" s="210">
        <v>411.15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133</v>
      </c>
      <c r="AU365" s="216" t="s">
        <v>84</v>
      </c>
      <c r="AV365" s="13" t="s">
        <v>84</v>
      </c>
      <c r="AW365" s="13" t="s">
        <v>35</v>
      </c>
      <c r="AX365" s="13" t="s">
        <v>82</v>
      </c>
      <c r="AY365" s="216" t="s">
        <v>122</v>
      </c>
    </row>
    <row r="366" spans="1:65" s="2" customFormat="1" ht="44.25" customHeight="1">
      <c r="A366" s="36"/>
      <c r="B366" s="37"/>
      <c r="C366" s="189" t="s">
        <v>555</v>
      </c>
      <c r="D366" s="189" t="s">
        <v>124</v>
      </c>
      <c r="E366" s="190" t="s">
        <v>556</v>
      </c>
      <c r="F366" s="191" t="s">
        <v>557</v>
      </c>
      <c r="G366" s="192" t="s">
        <v>127</v>
      </c>
      <c r="H366" s="193">
        <v>411.15</v>
      </c>
      <c r="I366" s="194"/>
      <c r="J366" s="195">
        <f>ROUND(I366*H366,2)</f>
        <v>0</v>
      </c>
      <c r="K366" s="191" t="s">
        <v>128</v>
      </c>
      <c r="L366" s="41"/>
      <c r="M366" s="196" t="s">
        <v>19</v>
      </c>
      <c r="N366" s="197" t="s">
        <v>45</v>
      </c>
      <c r="O366" s="66"/>
      <c r="P366" s="198">
        <f>O366*H366</f>
        <v>0</v>
      </c>
      <c r="Q366" s="198">
        <v>0.10373</v>
      </c>
      <c r="R366" s="198">
        <f>Q366*H366</f>
        <v>42.6485895</v>
      </c>
      <c r="S366" s="198">
        <v>0</v>
      </c>
      <c r="T366" s="199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0" t="s">
        <v>129</v>
      </c>
      <c r="AT366" s="200" t="s">
        <v>124</v>
      </c>
      <c r="AU366" s="200" t="s">
        <v>84</v>
      </c>
      <c r="AY366" s="19" t="s">
        <v>122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9" t="s">
        <v>82</v>
      </c>
      <c r="BK366" s="201">
        <f>ROUND(I366*H366,2)</f>
        <v>0</v>
      </c>
      <c r="BL366" s="19" t="s">
        <v>129</v>
      </c>
      <c r="BM366" s="200" t="s">
        <v>558</v>
      </c>
    </row>
    <row r="367" spans="1:65" s="2" customFormat="1" ht="29.25">
      <c r="A367" s="36"/>
      <c r="B367" s="37"/>
      <c r="C367" s="38"/>
      <c r="D367" s="202" t="s">
        <v>131</v>
      </c>
      <c r="E367" s="38"/>
      <c r="F367" s="203" t="s">
        <v>559</v>
      </c>
      <c r="G367" s="38"/>
      <c r="H367" s="38"/>
      <c r="I367" s="110"/>
      <c r="J367" s="38"/>
      <c r="K367" s="38"/>
      <c r="L367" s="41"/>
      <c r="M367" s="204"/>
      <c r="N367" s="205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131</v>
      </c>
      <c r="AU367" s="19" t="s">
        <v>84</v>
      </c>
    </row>
    <row r="368" spans="1:65" s="13" customFormat="1" ht="11.25">
      <c r="B368" s="206"/>
      <c r="C368" s="207"/>
      <c r="D368" s="202" t="s">
        <v>133</v>
      </c>
      <c r="E368" s="208" t="s">
        <v>19</v>
      </c>
      <c r="F368" s="209" t="s">
        <v>513</v>
      </c>
      <c r="G368" s="207"/>
      <c r="H368" s="210">
        <v>140.63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133</v>
      </c>
      <c r="AU368" s="216" t="s">
        <v>84</v>
      </c>
      <c r="AV368" s="13" t="s">
        <v>84</v>
      </c>
      <c r="AW368" s="13" t="s">
        <v>35</v>
      </c>
      <c r="AX368" s="13" t="s">
        <v>74</v>
      </c>
      <c r="AY368" s="216" t="s">
        <v>122</v>
      </c>
    </row>
    <row r="369" spans="1:65" s="13" customFormat="1" ht="11.25">
      <c r="B369" s="206"/>
      <c r="C369" s="207"/>
      <c r="D369" s="202" t="s">
        <v>133</v>
      </c>
      <c r="E369" s="208" t="s">
        <v>19</v>
      </c>
      <c r="F369" s="209" t="s">
        <v>514</v>
      </c>
      <c r="G369" s="207"/>
      <c r="H369" s="210">
        <v>270.52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133</v>
      </c>
      <c r="AU369" s="216" t="s">
        <v>84</v>
      </c>
      <c r="AV369" s="13" t="s">
        <v>84</v>
      </c>
      <c r="AW369" s="13" t="s">
        <v>35</v>
      </c>
      <c r="AX369" s="13" t="s">
        <v>74</v>
      </c>
      <c r="AY369" s="216" t="s">
        <v>122</v>
      </c>
    </row>
    <row r="370" spans="1:65" s="14" customFormat="1" ht="11.25">
      <c r="B370" s="217"/>
      <c r="C370" s="218"/>
      <c r="D370" s="202" t="s">
        <v>133</v>
      </c>
      <c r="E370" s="219" t="s">
        <v>19</v>
      </c>
      <c r="F370" s="220" t="s">
        <v>516</v>
      </c>
      <c r="G370" s="218"/>
      <c r="H370" s="221">
        <v>411.15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133</v>
      </c>
      <c r="AU370" s="227" t="s">
        <v>84</v>
      </c>
      <c r="AV370" s="14" t="s">
        <v>129</v>
      </c>
      <c r="AW370" s="14" t="s">
        <v>35</v>
      </c>
      <c r="AX370" s="14" t="s">
        <v>82</v>
      </c>
      <c r="AY370" s="227" t="s">
        <v>122</v>
      </c>
    </row>
    <row r="371" spans="1:65" s="2" customFormat="1" ht="44.25" customHeight="1">
      <c r="A371" s="36"/>
      <c r="B371" s="37"/>
      <c r="C371" s="189" t="s">
        <v>560</v>
      </c>
      <c r="D371" s="189" t="s">
        <v>124</v>
      </c>
      <c r="E371" s="190" t="s">
        <v>561</v>
      </c>
      <c r="F371" s="191" t="s">
        <v>562</v>
      </c>
      <c r="G371" s="192" t="s">
        <v>127</v>
      </c>
      <c r="H371" s="193">
        <v>448</v>
      </c>
      <c r="I371" s="194"/>
      <c r="J371" s="195">
        <f>ROUND(I371*H371,2)</f>
        <v>0</v>
      </c>
      <c r="K371" s="191" t="s">
        <v>128</v>
      </c>
      <c r="L371" s="41"/>
      <c r="M371" s="196" t="s">
        <v>19</v>
      </c>
      <c r="N371" s="197" t="s">
        <v>45</v>
      </c>
      <c r="O371" s="66"/>
      <c r="P371" s="198">
        <f>O371*H371</f>
        <v>0</v>
      </c>
      <c r="Q371" s="198">
        <v>8.3500000000000005E-2</v>
      </c>
      <c r="R371" s="198">
        <f>Q371*H371</f>
        <v>37.408000000000001</v>
      </c>
      <c r="S371" s="198">
        <v>0</v>
      </c>
      <c r="T371" s="199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0" t="s">
        <v>129</v>
      </c>
      <c r="AT371" s="200" t="s">
        <v>124</v>
      </c>
      <c r="AU371" s="200" t="s">
        <v>84</v>
      </c>
      <c r="AY371" s="19" t="s">
        <v>122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19" t="s">
        <v>82</v>
      </c>
      <c r="BK371" s="201">
        <f>ROUND(I371*H371,2)</f>
        <v>0</v>
      </c>
      <c r="BL371" s="19" t="s">
        <v>129</v>
      </c>
      <c r="BM371" s="200" t="s">
        <v>563</v>
      </c>
    </row>
    <row r="372" spans="1:65" s="2" customFormat="1" ht="78">
      <c r="A372" s="36"/>
      <c r="B372" s="37"/>
      <c r="C372" s="38"/>
      <c r="D372" s="202" t="s">
        <v>131</v>
      </c>
      <c r="E372" s="38"/>
      <c r="F372" s="203" t="s">
        <v>564</v>
      </c>
      <c r="G372" s="38"/>
      <c r="H372" s="38"/>
      <c r="I372" s="110"/>
      <c r="J372" s="38"/>
      <c r="K372" s="38"/>
      <c r="L372" s="41"/>
      <c r="M372" s="204"/>
      <c r="N372" s="205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131</v>
      </c>
      <c r="AU372" s="19" t="s">
        <v>84</v>
      </c>
    </row>
    <row r="373" spans="1:65" s="13" customFormat="1" ht="11.25">
      <c r="B373" s="206"/>
      <c r="C373" s="207"/>
      <c r="D373" s="202" t="s">
        <v>133</v>
      </c>
      <c r="E373" s="208" t="s">
        <v>19</v>
      </c>
      <c r="F373" s="209" t="s">
        <v>187</v>
      </c>
      <c r="G373" s="207"/>
      <c r="H373" s="210">
        <v>448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133</v>
      </c>
      <c r="AU373" s="216" t="s">
        <v>84</v>
      </c>
      <c r="AV373" s="13" t="s">
        <v>84</v>
      </c>
      <c r="AW373" s="13" t="s">
        <v>35</v>
      </c>
      <c r="AX373" s="13" t="s">
        <v>82</v>
      </c>
      <c r="AY373" s="216" t="s">
        <v>122</v>
      </c>
    </row>
    <row r="374" spans="1:65" s="2" customFormat="1" ht="16.5" customHeight="1">
      <c r="A374" s="36"/>
      <c r="B374" s="37"/>
      <c r="C374" s="240" t="s">
        <v>565</v>
      </c>
      <c r="D374" s="240" t="s">
        <v>351</v>
      </c>
      <c r="E374" s="241" t="s">
        <v>566</v>
      </c>
      <c r="F374" s="242" t="s">
        <v>567</v>
      </c>
      <c r="G374" s="243" t="s">
        <v>137</v>
      </c>
      <c r="H374" s="244">
        <v>149.333</v>
      </c>
      <c r="I374" s="245"/>
      <c r="J374" s="246">
        <f>ROUND(I374*H374,2)</f>
        <v>0</v>
      </c>
      <c r="K374" s="242" t="s">
        <v>128</v>
      </c>
      <c r="L374" s="247"/>
      <c r="M374" s="248" t="s">
        <v>19</v>
      </c>
      <c r="N374" s="249" t="s">
        <v>45</v>
      </c>
      <c r="O374" s="66"/>
      <c r="P374" s="198">
        <f>O374*H374</f>
        <v>0</v>
      </c>
      <c r="Q374" s="198">
        <v>1.516</v>
      </c>
      <c r="R374" s="198">
        <f>Q374*H374</f>
        <v>226.38882799999999</v>
      </c>
      <c r="S374" s="198">
        <v>0</v>
      </c>
      <c r="T374" s="199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0" t="s">
        <v>183</v>
      </c>
      <c r="AT374" s="200" t="s">
        <v>351</v>
      </c>
      <c r="AU374" s="200" t="s">
        <v>84</v>
      </c>
      <c r="AY374" s="19" t="s">
        <v>122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19" t="s">
        <v>82</v>
      </c>
      <c r="BK374" s="201">
        <f>ROUND(I374*H374,2)</f>
        <v>0</v>
      </c>
      <c r="BL374" s="19" t="s">
        <v>129</v>
      </c>
      <c r="BM374" s="200" t="s">
        <v>568</v>
      </c>
    </row>
    <row r="375" spans="1:65" s="13" customFormat="1" ht="11.25">
      <c r="B375" s="206"/>
      <c r="C375" s="207"/>
      <c r="D375" s="202" t="s">
        <v>133</v>
      </c>
      <c r="E375" s="208" t="s">
        <v>19</v>
      </c>
      <c r="F375" s="209" t="s">
        <v>569</v>
      </c>
      <c r="G375" s="207"/>
      <c r="H375" s="210">
        <v>149.333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133</v>
      </c>
      <c r="AU375" s="216" t="s">
        <v>84</v>
      </c>
      <c r="AV375" s="13" t="s">
        <v>84</v>
      </c>
      <c r="AW375" s="13" t="s">
        <v>35</v>
      </c>
      <c r="AX375" s="13" t="s">
        <v>82</v>
      </c>
      <c r="AY375" s="216" t="s">
        <v>122</v>
      </c>
    </row>
    <row r="376" spans="1:65" s="2" customFormat="1" ht="55.5" customHeight="1">
      <c r="A376" s="36"/>
      <c r="B376" s="37"/>
      <c r="C376" s="189" t="s">
        <v>570</v>
      </c>
      <c r="D376" s="189" t="s">
        <v>124</v>
      </c>
      <c r="E376" s="190" t="s">
        <v>571</v>
      </c>
      <c r="F376" s="191" t="s">
        <v>572</v>
      </c>
      <c r="G376" s="192" t="s">
        <v>127</v>
      </c>
      <c r="H376" s="193">
        <v>1244.5029999999999</v>
      </c>
      <c r="I376" s="194"/>
      <c r="J376" s="195">
        <f>ROUND(I376*H376,2)</f>
        <v>0</v>
      </c>
      <c r="K376" s="191" t="s">
        <v>128</v>
      </c>
      <c r="L376" s="41"/>
      <c r="M376" s="196" t="s">
        <v>19</v>
      </c>
      <c r="N376" s="197" t="s">
        <v>45</v>
      </c>
      <c r="O376" s="66"/>
      <c r="P376" s="198">
        <f>O376*H376</f>
        <v>0</v>
      </c>
      <c r="Q376" s="198">
        <v>0.16703000000000001</v>
      </c>
      <c r="R376" s="198">
        <f>Q376*H376</f>
        <v>207.86933608999999</v>
      </c>
      <c r="S376" s="198">
        <v>0</v>
      </c>
      <c r="T376" s="199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0" t="s">
        <v>129</v>
      </c>
      <c r="AT376" s="200" t="s">
        <v>124</v>
      </c>
      <c r="AU376" s="200" t="s">
        <v>84</v>
      </c>
      <c r="AY376" s="19" t="s">
        <v>122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19" t="s">
        <v>82</v>
      </c>
      <c r="BK376" s="201">
        <f>ROUND(I376*H376,2)</f>
        <v>0</v>
      </c>
      <c r="BL376" s="19" t="s">
        <v>129</v>
      </c>
      <c r="BM376" s="200" t="s">
        <v>573</v>
      </c>
    </row>
    <row r="377" spans="1:65" s="2" customFormat="1" ht="87.75">
      <c r="A377" s="36"/>
      <c r="B377" s="37"/>
      <c r="C377" s="38"/>
      <c r="D377" s="202" t="s">
        <v>131</v>
      </c>
      <c r="E377" s="38"/>
      <c r="F377" s="203" t="s">
        <v>574</v>
      </c>
      <c r="G377" s="38"/>
      <c r="H377" s="38"/>
      <c r="I377" s="110"/>
      <c r="J377" s="38"/>
      <c r="K377" s="38"/>
      <c r="L377" s="41"/>
      <c r="M377" s="204"/>
      <c r="N377" s="205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131</v>
      </c>
      <c r="AU377" s="19" t="s">
        <v>84</v>
      </c>
    </row>
    <row r="378" spans="1:65" s="13" customFormat="1" ht="22.5">
      <c r="B378" s="206"/>
      <c r="C378" s="207"/>
      <c r="D378" s="202" t="s">
        <v>133</v>
      </c>
      <c r="E378" s="208" t="s">
        <v>19</v>
      </c>
      <c r="F378" s="209" t="s">
        <v>490</v>
      </c>
      <c r="G378" s="207"/>
      <c r="H378" s="210">
        <v>933.79</v>
      </c>
      <c r="I378" s="211"/>
      <c r="J378" s="207"/>
      <c r="K378" s="207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133</v>
      </c>
      <c r="AU378" s="216" t="s">
        <v>84</v>
      </c>
      <c r="AV378" s="13" t="s">
        <v>84</v>
      </c>
      <c r="AW378" s="13" t="s">
        <v>35</v>
      </c>
      <c r="AX378" s="13" t="s">
        <v>74</v>
      </c>
      <c r="AY378" s="216" t="s">
        <v>122</v>
      </c>
    </row>
    <row r="379" spans="1:65" s="13" customFormat="1" ht="11.25">
      <c r="B379" s="206"/>
      <c r="C379" s="207"/>
      <c r="D379" s="202" t="s">
        <v>133</v>
      </c>
      <c r="E379" s="208" t="s">
        <v>19</v>
      </c>
      <c r="F379" s="209" t="s">
        <v>491</v>
      </c>
      <c r="G379" s="207"/>
      <c r="H379" s="210">
        <v>438.01499999999999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133</v>
      </c>
      <c r="AU379" s="216" t="s">
        <v>84</v>
      </c>
      <c r="AV379" s="13" t="s">
        <v>84</v>
      </c>
      <c r="AW379" s="13" t="s">
        <v>35</v>
      </c>
      <c r="AX379" s="13" t="s">
        <v>74</v>
      </c>
      <c r="AY379" s="216" t="s">
        <v>122</v>
      </c>
    </row>
    <row r="380" spans="1:65" s="13" customFormat="1" ht="11.25">
      <c r="B380" s="206"/>
      <c r="C380" s="207"/>
      <c r="D380" s="202" t="s">
        <v>133</v>
      </c>
      <c r="E380" s="208" t="s">
        <v>19</v>
      </c>
      <c r="F380" s="209" t="s">
        <v>492</v>
      </c>
      <c r="G380" s="207"/>
      <c r="H380" s="210">
        <v>109.44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133</v>
      </c>
      <c r="AU380" s="216" t="s">
        <v>84</v>
      </c>
      <c r="AV380" s="13" t="s">
        <v>84</v>
      </c>
      <c r="AW380" s="13" t="s">
        <v>35</v>
      </c>
      <c r="AX380" s="13" t="s">
        <v>74</v>
      </c>
      <c r="AY380" s="216" t="s">
        <v>122</v>
      </c>
    </row>
    <row r="381" spans="1:65" s="13" customFormat="1" ht="11.25">
      <c r="B381" s="206"/>
      <c r="C381" s="207"/>
      <c r="D381" s="202" t="s">
        <v>133</v>
      </c>
      <c r="E381" s="208" t="s">
        <v>19</v>
      </c>
      <c r="F381" s="209" t="s">
        <v>575</v>
      </c>
      <c r="G381" s="207"/>
      <c r="H381" s="210">
        <v>-236.74199999999999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133</v>
      </c>
      <c r="AU381" s="216" t="s">
        <v>84</v>
      </c>
      <c r="AV381" s="13" t="s">
        <v>84</v>
      </c>
      <c r="AW381" s="13" t="s">
        <v>35</v>
      </c>
      <c r="AX381" s="13" t="s">
        <v>74</v>
      </c>
      <c r="AY381" s="216" t="s">
        <v>122</v>
      </c>
    </row>
    <row r="382" spans="1:65" s="14" customFormat="1" ht="11.25">
      <c r="B382" s="217"/>
      <c r="C382" s="218"/>
      <c r="D382" s="202" t="s">
        <v>133</v>
      </c>
      <c r="E382" s="219" t="s">
        <v>19</v>
      </c>
      <c r="F382" s="220" t="s">
        <v>493</v>
      </c>
      <c r="G382" s="218"/>
      <c r="H382" s="221">
        <v>1244.5029999999999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133</v>
      </c>
      <c r="AU382" s="227" t="s">
        <v>84</v>
      </c>
      <c r="AV382" s="14" t="s">
        <v>129</v>
      </c>
      <c r="AW382" s="14" t="s">
        <v>35</v>
      </c>
      <c r="AX382" s="14" t="s">
        <v>82</v>
      </c>
      <c r="AY382" s="227" t="s">
        <v>122</v>
      </c>
    </row>
    <row r="383" spans="1:65" s="2" customFormat="1" ht="16.5" customHeight="1">
      <c r="A383" s="36"/>
      <c r="B383" s="37"/>
      <c r="C383" s="240" t="s">
        <v>576</v>
      </c>
      <c r="D383" s="240" t="s">
        <v>351</v>
      </c>
      <c r="E383" s="241" t="s">
        <v>577</v>
      </c>
      <c r="F383" s="242" t="s">
        <v>578</v>
      </c>
      <c r="G383" s="243" t="s">
        <v>127</v>
      </c>
      <c r="H383" s="244">
        <v>1256.9480000000001</v>
      </c>
      <c r="I383" s="245"/>
      <c r="J383" s="246">
        <f>ROUND(I383*H383,2)</f>
        <v>0</v>
      </c>
      <c r="K383" s="242" t="s">
        <v>19</v>
      </c>
      <c r="L383" s="247"/>
      <c r="M383" s="248" t="s">
        <v>19</v>
      </c>
      <c r="N383" s="249" t="s">
        <v>45</v>
      </c>
      <c r="O383" s="66"/>
      <c r="P383" s="198">
        <f>O383*H383</f>
        <v>0</v>
      </c>
      <c r="Q383" s="198">
        <v>1</v>
      </c>
      <c r="R383" s="198">
        <f>Q383*H383</f>
        <v>1256.9480000000001</v>
      </c>
      <c r="S383" s="198">
        <v>0</v>
      </c>
      <c r="T383" s="199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0" t="s">
        <v>183</v>
      </c>
      <c r="AT383" s="200" t="s">
        <v>351</v>
      </c>
      <c r="AU383" s="200" t="s">
        <v>84</v>
      </c>
      <c r="AY383" s="19" t="s">
        <v>122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9" t="s">
        <v>82</v>
      </c>
      <c r="BK383" s="201">
        <f>ROUND(I383*H383,2)</f>
        <v>0</v>
      </c>
      <c r="BL383" s="19" t="s">
        <v>129</v>
      </c>
      <c r="BM383" s="200" t="s">
        <v>579</v>
      </c>
    </row>
    <row r="384" spans="1:65" s="2" customFormat="1" ht="39">
      <c r="A384" s="36"/>
      <c r="B384" s="37"/>
      <c r="C384" s="38"/>
      <c r="D384" s="202" t="s">
        <v>391</v>
      </c>
      <c r="E384" s="38"/>
      <c r="F384" s="203" t="s">
        <v>580</v>
      </c>
      <c r="G384" s="38"/>
      <c r="H384" s="38"/>
      <c r="I384" s="110"/>
      <c r="J384" s="38"/>
      <c r="K384" s="38"/>
      <c r="L384" s="41"/>
      <c r="M384" s="204"/>
      <c r="N384" s="205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391</v>
      </c>
      <c r="AU384" s="19" t="s">
        <v>84</v>
      </c>
    </row>
    <row r="385" spans="1:65" s="13" customFormat="1" ht="11.25">
      <c r="B385" s="206"/>
      <c r="C385" s="207"/>
      <c r="D385" s="202" t="s">
        <v>133</v>
      </c>
      <c r="E385" s="208" t="s">
        <v>19</v>
      </c>
      <c r="F385" s="209" t="s">
        <v>581</v>
      </c>
      <c r="G385" s="207"/>
      <c r="H385" s="210">
        <v>1256.9480000000001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133</v>
      </c>
      <c r="AU385" s="216" t="s">
        <v>84</v>
      </c>
      <c r="AV385" s="13" t="s">
        <v>84</v>
      </c>
      <c r="AW385" s="13" t="s">
        <v>35</v>
      </c>
      <c r="AX385" s="13" t="s">
        <v>82</v>
      </c>
      <c r="AY385" s="216" t="s">
        <v>122</v>
      </c>
    </row>
    <row r="386" spans="1:65" s="2" customFormat="1" ht="55.5" customHeight="1">
      <c r="A386" s="36"/>
      <c r="B386" s="37"/>
      <c r="C386" s="189" t="s">
        <v>582</v>
      </c>
      <c r="D386" s="189" t="s">
        <v>124</v>
      </c>
      <c r="E386" s="190" t="s">
        <v>583</v>
      </c>
      <c r="F386" s="191" t="s">
        <v>584</v>
      </c>
      <c r="G386" s="192" t="s">
        <v>127</v>
      </c>
      <c r="H386" s="193">
        <v>236.74199999999999</v>
      </c>
      <c r="I386" s="194"/>
      <c r="J386" s="195">
        <f>ROUND(I386*H386,2)</f>
        <v>0</v>
      </c>
      <c r="K386" s="191" t="s">
        <v>128</v>
      </c>
      <c r="L386" s="41"/>
      <c r="M386" s="196" t="s">
        <v>19</v>
      </c>
      <c r="N386" s="197" t="s">
        <v>45</v>
      </c>
      <c r="O386" s="66"/>
      <c r="P386" s="198">
        <f>O386*H386</f>
        <v>0</v>
      </c>
      <c r="Q386" s="198">
        <v>0.10100000000000001</v>
      </c>
      <c r="R386" s="198">
        <f>Q386*H386</f>
        <v>23.910942000000002</v>
      </c>
      <c r="S386" s="198">
        <v>0</v>
      </c>
      <c r="T386" s="199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0" t="s">
        <v>129</v>
      </c>
      <c r="AT386" s="200" t="s">
        <v>124</v>
      </c>
      <c r="AU386" s="200" t="s">
        <v>84</v>
      </c>
      <c r="AY386" s="19" t="s">
        <v>122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19" t="s">
        <v>82</v>
      </c>
      <c r="BK386" s="201">
        <f>ROUND(I386*H386,2)</f>
        <v>0</v>
      </c>
      <c r="BL386" s="19" t="s">
        <v>129</v>
      </c>
      <c r="BM386" s="200" t="s">
        <v>585</v>
      </c>
    </row>
    <row r="387" spans="1:65" s="2" customFormat="1" ht="117">
      <c r="A387" s="36"/>
      <c r="B387" s="37"/>
      <c r="C387" s="38"/>
      <c r="D387" s="202" t="s">
        <v>131</v>
      </c>
      <c r="E387" s="38"/>
      <c r="F387" s="203" t="s">
        <v>586</v>
      </c>
      <c r="G387" s="38"/>
      <c r="H387" s="38"/>
      <c r="I387" s="110"/>
      <c r="J387" s="38"/>
      <c r="K387" s="38"/>
      <c r="L387" s="41"/>
      <c r="M387" s="204"/>
      <c r="N387" s="205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131</v>
      </c>
      <c r="AU387" s="19" t="s">
        <v>84</v>
      </c>
    </row>
    <row r="388" spans="1:65" s="13" customFormat="1" ht="11.25">
      <c r="B388" s="206"/>
      <c r="C388" s="207"/>
      <c r="D388" s="202" t="s">
        <v>133</v>
      </c>
      <c r="E388" s="208" t="s">
        <v>19</v>
      </c>
      <c r="F388" s="209" t="s">
        <v>587</v>
      </c>
      <c r="G388" s="207"/>
      <c r="H388" s="210">
        <v>117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133</v>
      </c>
      <c r="AU388" s="216" t="s">
        <v>84</v>
      </c>
      <c r="AV388" s="13" t="s">
        <v>84</v>
      </c>
      <c r="AW388" s="13" t="s">
        <v>35</v>
      </c>
      <c r="AX388" s="13" t="s">
        <v>74</v>
      </c>
      <c r="AY388" s="216" t="s">
        <v>122</v>
      </c>
    </row>
    <row r="389" spans="1:65" s="13" customFormat="1" ht="11.25">
      <c r="B389" s="206"/>
      <c r="C389" s="207"/>
      <c r="D389" s="202" t="s">
        <v>133</v>
      </c>
      <c r="E389" s="208" t="s">
        <v>19</v>
      </c>
      <c r="F389" s="209" t="s">
        <v>588</v>
      </c>
      <c r="G389" s="207"/>
      <c r="H389" s="210">
        <v>119.742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133</v>
      </c>
      <c r="AU389" s="216" t="s">
        <v>84</v>
      </c>
      <c r="AV389" s="13" t="s">
        <v>84</v>
      </c>
      <c r="AW389" s="13" t="s">
        <v>35</v>
      </c>
      <c r="AX389" s="13" t="s">
        <v>74</v>
      </c>
      <c r="AY389" s="216" t="s">
        <v>122</v>
      </c>
    </row>
    <row r="390" spans="1:65" s="14" customFormat="1" ht="11.25">
      <c r="B390" s="217"/>
      <c r="C390" s="218"/>
      <c r="D390" s="202" t="s">
        <v>133</v>
      </c>
      <c r="E390" s="219" t="s">
        <v>19</v>
      </c>
      <c r="F390" s="220" t="s">
        <v>153</v>
      </c>
      <c r="G390" s="218"/>
      <c r="H390" s="221">
        <v>236.74199999999999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133</v>
      </c>
      <c r="AU390" s="227" t="s">
        <v>84</v>
      </c>
      <c r="AV390" s="14" t="s">
        <v>129</v>
      </c>
      <c r="AW390" s="14" t="s">
        <v>35</v>
      </c>
      <c r="AX390" s="14" t="s">
        <v>82</v>
      </c>
      <c r="AY390" s="227" t="s">
        <v>122</v>
      </c>
    </row>
    <row r="391" spans="1:65" s="2" customFormat="1" ht="16.5" customHeight="1">
      <c r="A391" s="36"/>
      <c r="B391" s="37"/>
      <c r="C391" s="240" t="s">
        <v>589</v>
      </c>
      <c r="D391" s="240" t="s">
        <v>351</v>
      </c>
      <c r="E391" s="241" t="s">
        <v>590</v>
      </c>
      <c r="F391" s="242" t="s">
        <v>591</v>
      </c>
      <c r="G391" s="243" t="s">
        <v>127</v>
      </c>
      <c r="H391" s="244">
        <v>121.538</v>
      </c>
      <c r="I391" s="245"/>
      <c r="J391" s="246">
        <f>ROUND(I391*H391,2)</f>
        <v>0</v>
      </c>
      <c r="K391" s="242" t="s">
        <v>19</v>
      </c>
      <c r="L391" s="247"/>
      <c r="M391" s="248" t="s">
        <v>19</v>
      </c>
      <c r="N391" s="249" t="s">
        <v>45</v>
      </c>
      <c r="O391" s="66"/>
      <c r="P391" s="198">
        <f>O391*H391</f>
        <v>0</v>
      </c>
      <c r="Q391" s="198">
        <v>8.3000000000000004E-2</v>
      </c>
      <c r="R391" s="198">
        <f>Q391*H391</f>
        <v>10.087654000000001</v>
      </c>
      <c r="S391" s="198">
        <v>0</v>
      </c>
      <c r="T391" s="199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0" t="s">
        <v>183</v>
      </c>
      <c r="AT391" s="200" t="s">
        <v>351</v>
      </c>
      <c r="AU391" s="200" t="s">
        <v>84</v>
      </c>
      <c r="AY391" s="19" t="s">
        <v>122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9" t="s">
        <v>82</v>
      </c>
      <c r="BK391" s="201">
        <f>ROUND(I391*H391,2)</f>
        <v>0</v>
      </c>
      <c r="BL391" s="19" t="s">
        <v>129</v>
      </c>
      <c r="BM391" s="200" t="s">
        <v>592</v>
      </c>
    </row>
    <row r="392" spans="1:65" s="13" customFormat="1" ht="11.25">
      <c r="B392" s="206"/>
      <c r="C392" s="207"/>
      <c r="D392" s="202" t="s">
        <v>133</v>
      </c>
      <c r="E392" s="208" t="s">
        <v>19</v>
      </c>
      <c r="F392" s="209" t="s">
        <v>593</v>
      </c>
      <c r="G392" s="207"/>
      <c r="H392" s="210">
        <v>119.742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133</v>
      </c>
      <c r="AU392" s="216" t="s">
        <v>84</v>
      </c>
      <c r="AV392" s="13" t="s">
        <v>84</v>
      </c>
      <c r="AW392" s="13" t="s">
        <v>35</v>
      </c>
      <c r="AX392" s="13" t="s">
        <v>74</v>
      </c>
      <c r="AY392" s="216" t="s">
        <v>122</v>
      </c>
    </row>
    <row r="393" spans="1:65" s="13" customFormat="1" ht="11.25">
      <c r="B393" s="206"/>
      <c r="C393" s="207"/>
      <c r="D393" s="202" t="s">
        <v>133</v>
      </c>
      <c r="E393" s="208" t="s">
        <v>19</v>
      </c>
      <c r="F393" s="209" t="s">
        <v>594</v>
      </c>
      <c r="G393" s="207"/>
      <c r="H393" s="210">
        <v>1.796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133</v>
      </c>
      <c r="AU393" s="216" t="s">
        <v>84</v>
      </c>
      <c r="AV393" s="13" t="s">
        <v>84</v>
      </c>
      <c r="AW393" s="13" t="s">
        <v>35</v>
      </c>
      <c r="AX393" s="13" t="s">
        <v>74</v>
      </c>
      <c r="AY393" s="216" t="s">
        <v>122</v>
      </c>
    </row>
    <row r="394" spans="1:65" s="14" customFormat="1" ht="11.25">
      <c r="B394" s="217"/>
      <c r="C394" s="218"/>
      <c r="D394" s="202" t="s">
        <v>133</v>
      </c>
      <c r="E394" s="219" t="s">
        <v>19</v>
      </c>
      <c r="F394" s="220" t="s">
        <v>153</v>
      </c>
      <c r="G394" s="218"/>
      <c r="H394" s="221">
        <v>121.538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133</v>
      </c>
      <c r="AU394" s="227" t="s">
        <v>84</v>
      </c>
      <c r="AV394" s="14" t="s">
        <v>129</v>
      </c>
      <c r="AW394" s="14" t="s">
        <v>35</v>
      </c>
      <c r="AX394" s="14" t="s">
        <v>82</v>
      </c>
      <c r="AY394" s="227" t="s">
        <v>122</v>
      </c>
    </row>
    <row r="395" spans="1:65" s="2" customFormat="1" ht="16.5" customHeight="1">
      <c r="A395" s="36"/>
      <c r="B395" s="37"/>
      <c r="C395" s="240" t="s">
        <v>595</v>
      </c>
      <c r="D395" s="240" t="s">
        <v>351</v>
      </c>
      <c r="E395" s="241" t="s">
        <v>596</v>
      </c>
      <c r="F395" s="242" t="s">
        <v>597</v>
      </c>
      <c r="G395" s="243" t="s">
        <v>127</v>
      </c>
      <c r="H395" s="244">
        <v>118.755</v>
      </c>
      <c r="I395" s="245"/>
      <c r="J395" s="246">
        <f>ROUND(I395*H395,2)</f>
        <v>0</v>
      </c>
      <c r="K395" s="242" t="s">
        <v>19</v>
      </c>
      <c r="L395" s="247"/>
      <c r="M395" s="248" t="s">
        <v>19</v>
      </c>
      <c r="N395" s="249" t="s">
        <v>45</v>
      </c>
      <c r="O395" s="66"/>
      <c r="P395" s="198">
        <f>O395*H395</f>
        <v>0</v>
      </c>
      <c r="Q395" s="198">
        <v>8.3000000000000004E-2</v>
      </c>
      <c r="R395" s="198">
        <f>Q395*H395</f>
        <v>9.8566649999999996</v>
      </c>
      <c r="S395" s="198">
        <v>0</v>
      </c>
      <c r="T395" s="199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00" t="s">
        <v>183</v>
      </c>
      <c r="AT395" s="200" t="s">
        <v>351</v>
      </c>
      <c r="AU395" s="200" t="s">
        <v>84</v>
      </c>
      <c r="AY395" s="19" t="s">
        <v>122</v>
      </c>
      <c r="BE395" s="201">
        <f>IF(N395="základní",J395,0)</f>
        <v>0</v>
      </c>
      <c r="BF395" s="201">
        <f>IF(N395="snížená",J395,0)</f>
        <v>0</v>
      </c>
      <c r="BG395" s="201">
        <f>IF(N395="zákl. přenesená",J395,0)</f>
        <v>0</v>
      </c>
      <c r="BH395" s="201">
        <f>IF(N395="sníž. přenesená",J395,0)</f>
        <v>0</v>
      </c>
      <c r="BI395" s="201">
        <f>IF(N395="nulová",J395,0)</f>
        <v>0</v>
      </c>
      <c r="BJ395" s="19" t="s">
        <v>82</v>
      </c>
      <c r="BK395" s="201">
        <f>ROUND(I395*H395,2)</f>
        <v>0</v>
      </c>
      <c r="BL395" s="19" t="s">
        <v>129</v>
      </c>
      <c r="BM395" s="200" t="s">
        <v>598</v>
      </c>
    </row>
    <row r="396" spans="1:65" s="13" customFormat="1" ht="11.25">
      <c r="B396" s="206"/>
      <c r="C396" s="207"/>
      <c r="D396" s="202" t="s">
        <v>133</v>
      </c>
      <c r="E396" s="208" t="s">
        <v>19</v>
      </c>
      <c r="F396" s="209" t="s">
        <v>599</v>
      </c>
      <c r="G396" s="207"/>
      <c r="H396" s="210">
        <v>117</v>
      </c>
      <c r="I396" s="211"/>
      <c r="J396" s="207"/>
      <c r="K396" s="207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133</v>
      </c>
      <c r="AU396" s="216" t="s">
        <v>84</v>
      </c>
      <c r="AV396" s="13" t="s">
        <v>84</v>
      </c>
      <c r="AW396" s="13" t="s">
        <v>35</v>
      </c>
      <c r="AX396" s="13" t="s">
        <v>74</v>
      </c>
      <c r="AY396" s="216" t="s">
        <v>122</v>
      </c>
    </row>
    <row r="397" spans="1:65" s="13" customFormat="1" ht="11.25">
      <c r="B397" s="206"/>
      <c r="C397" s="207"/>
      <c r="D397" s="202" t="s">
        <v>133</v>
      </c>
      <c r="E397" s="208" t="s">
        <v>19</v>
      </c>
      <c r="F397" s="209" t="s">
        <v>600</v>
      </c>
      <c r="G397" s="207"/>
      <c r="H397" s="210">
        <v>1.7549999999999999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133</v>
      </c>
      <c r="AU397" s="216" t="s">
        <v>84</v>
      </c>
      <c r="AV397" s="13" t="s">
        <v>84</v>
      </c>
      <c r="AW397" s="13" t="s">
        <v>35</v>
      </c>
      <c r="AX397" s="13" t="s">
        <v>74</v>
      </c>
      <c r="AY397" s="216" t="s">
        <v>122</v>
      </c>
    </row>
    <row r="398" spans="1:65" s="14" customFormat="1" ht="11.25">
      <c r="B398" s="217"/>
      <c r="C398" s="218"/>
      <c r="D398" s="202" t="s">
        <v>133</v>
      </c>
      <c r="E398" s="219" t="s">
        <v>19</v>
      </c>
      <c r="F398" s="220" t="s">
        <v>153</v>
      </c>
      <c r="G398" s="218"/>
      <c r="H398" s="221">
        <v>118.755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133</v>
      </c>
      <c r="AU398" s="227" t="s">
        <v>84</v>
      </c>
      <c r="AV398" s="14" t="s">
        <v>129</v>
      </c>
      <c r="AW398" s="14" t="s">
        <v>35</v>
      </c>
      <c r="AX398" s="14" t="s">
        <v>82</v>
      </c>
      <c r="AY398" s="227" t="s">
        <v>122</v>
      </c>
    </row>
    <row r="399" spans="1:65" s="2" customFormat="1" ht="44.25" customHeight="1">
      <c r="A399" s="36"/>
      <c r="B399" s="37"/>
      <c r="C399" s="189" t="s">
        <v>601</v>
      </c>
      <c r="D399" s="189" t="s">
        <v>124</v>
      </c>
      <c r="E399" s="190" t="s">
        <v>602</v>
      </c>
      <c r="F399" s="191" t="s">
        <v>603</v>
      </c>
      <c r="G399" s="192" t="s">
        <v>127</v>
      </c>
      <c r="H399" s="193">
        <v>424.858</v>
      </c>
      <c r="I399" s="194"/>
      <c r="J399" s="195">
        <f>ROUND(I399*H399,2)</f>
        <v>0</v>
      </c>
      <c r="K399" s="191" t="s">
        <v>128</v>
      </c>
      <c r="L399" s="41"/>
      <c r="M399" s="196" t="s">
        <v>19</v>
      </c>
      <c r="N399" s="197" t="s">
        <v>45</v>
      </c>
      <c r="O399" s="66"/>
      <c r="P399" s="198">
        <f>O399*H399</f>
        <v>0</v>
      </c>
      <c r="Q399" s="198">
        <v>0.1837</v>
      </c>
      <c r="R399" s="198">
        <f>Q399*H399</f>
        <v>78.046414600000006</v>
      </c>
      <c r="S399" s="198">
        <v>0</v>
      </c>
      <c r="T399" s="199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0" t="s">
        <v>129</v>
      </c>
      <c r="AT399" s="200" t="s">
        <v>124</v>
      </c>
      <c r="AU399" s="200" t="s">
        <v>84</v>
      </c>
      <c r="AY399" s="19" t="s">
        <v>122</v>
      </c>
      <c r="BE399" s="201">
        <f>IF(N399="základní",J399,0)</f>
        <v>0</v>
      </c>
      <c r="BF399" s="201">
        <f>IF(N399="snížená",J399,0)</f>
        <v>0</v>
      </c>
      <c r="BG399" s="201">
        <f>IF(N399="zákl. přenesená",J399,0)</f>
        <v>0</v>
      </c>
      <c r="BH399" s="201">
        <f>IF(N399="sníž. přenesená",J399,0)</f>
        <v>0</v>
      </c>
      <c r="BI399" s="201">
        <f>IF(N399="nulová",J399,0)</f>
        <v>0</v>
      </c>
      <c r="BJ399" s="19" t="s">
        <v>82</v>
      </c>
      <c r="BK399" s="201">
        <f>ROUND(I399*H399,2)</f>
        <v>0</v>
      </c>
      <c r="BL399" s="19" t="s">
        <v>129</v>
      </c>
      <c r="BM399" s="200" t="s">
        <v>604</v>
      </c>
    </row>
    <row r="400" spans="1:65" s="2" customFormat="1" ht="204.75">
      <c r="A400" s="36"/>
      <c r="B400" s="37"/>
      <c r="C400" s="38"/>
      <c r="D400" s="202" t="s">
        <v>131</v>
      </c>
      <c r="E400" s="38"/>
      <c r="F400" s="203" t="s">
        <v>605</v>
      </c>
      <c r="G400" s="38"/>
      <c r="H400" s="38"/>
      <c r="I400" s="110"/>
      <c r="J400" s="38"/>
      <c r="K400" s="38"/>
      <c r="L400" s="41"/>
      <c r="M400" s="204"/>
      <c r="N400" s="205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131</v>
      </c>
      <c r="AU400" s="19" t="s">
        <v>84</v>
      </c>
    </row>
    <row r="401" spans="1:65" s="13" customFormat="1" ht="11.25">
      <c r="B401" s="206"/>
      <c r="C401" s="207"/>
      <c r="D401" s="202" t="s">
        <v>133</v>
      </c>
      <c r="E401" s="208" t="s">
        <v>19</v>
      </c>
      <c r="F401" s="209" t="s">
        <v>606</v>
      </c>
      <c r="G401" s="207"/>
      <c r="H401" s="210">
        <v>28.32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133</v>
      </c>
      <c r="AU401" s="216" t="s">
        <v>84</v>
      </c>
      <c r="AV401" s="13" t="s">
        <v>84</v>
      </c>
      <c r="AW401" s="13" t="s">
        <v>35</v>
      </c>
      <c r="AX401" s="13" t="s">
        <v>74</v>
      </c>
      <c r="AY401" s="216" t="s">
        <v>122</v>
      </c>
    </row>
    <row r="402" spans="1:65" s="13" customFormat="1" ht="11.25">
      <c r="B402" s="206"/>
      <c r="C402" s="207"/>
      <c r="D402" s="202" t="s">
        <v>133</v>
      </c>
      <c r="E402" s="208" t="s">
        <v>19</v>
      </c>
      <c r="F402" s="209" t="s">
        <v>607</v>
      </c>
      <c r="G402" s="207"/>
      <c r="H402" s="210">
        <v>43.75</v>
      </c>
      <c r="I402" s="211"/>
      <c r="J402" s="207"/>
      <c r="K402" s="207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133</v>
      </c>
      <c r="AU402" s="216" t="s">
        <v>84</v>
      </c>
      <c r="AV402" s="13" t="s">
        <v>84</v>
      </c>
      <c r="AW402" s="13" t="s">
        <v>35</v>
      </c>
      <c r="AX402" s="13" t="s">
        <v>74</v>
      </c>
      <c r="AY402" s="216" t="s">
        <v>122</v>
      </c>
    </row>
    <row r="403" spans="1:65" s="13" customFormat="1" ht="11.25">
      <c r="B403" s="206"/>
      <c r="C403" s="207"/>
      <c r="D403" s="202" t="s">
        <v>133</v>
      </c>
      <c r="E403" s="208" t="s">
        <v>19</v>
      </c>
      <c r="F403" s="209" t="s">
        <v>608</v>
      </c>
      <c r="G403" s="207"/>
      <c r="H403" s="210">
        <v>25.332000000000001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133</v>
      </c>
      <c r="AU403" s="216" t="s">
        <v>84</v>
      </c>
      <c r="AV403" s="13" t="s">
        <v>84</v>
      </c>
      <c r="AW403" s="13" t="s">
        <v>35</v>
      </c>
      <c r="AX403" s="13" t="s">
        <v>74</v>
      </c>
      <c r="AY403" s="216" t="s">
        <v>122</v>
      </c>
    </row>
    <row r="404" spans="1:65" s="13" customFormat="1" ht="11.25">
      <c r="B404" s="206"/>
      <c r="C404" s="207"/>
      <c r="D404" s="202" t="s">
        <v>133</v>
      </c>
      <c r="E404" s="208" t="s">
        <v>19</v>
      </c>
      <c r="F404" s="209" t="s">
        <v>609</v>
      </c>
      <c r="G404" s="207"/>
      <c r="H404" s="210">
        <v>40.567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133</v>
      </c>
      <c r="AU404" s="216" t="s">
        <v>84</v>
      </c>
      <c r="AV404" s="13" t="s">
        <v>84</v>
      </c>
      <c r="AW404" s="13" t="s">
        <v>35</v>
      </c>
      <c r="AX404" s="13" t="s">
        <v>74</v>
      </c>
      <c r="AY404" s="216" t="s">
        <v>122</v>
      </c>
    </row>
    <row r="405" spans="1:65" s="13" customFormat="1" ht="11.25">
      <c r="B405" s="206"/>
      <c r="C405" s="207"/>
      <c r="D405" s="202" t="s">
        <v>133</v>
      </c>
      <c r="E405" s="208" t="s">
        <v>19</v>
      </c>
      <c r="F405" s="209" t="s">
        <v>610</v>
      </c>
      <c r="G405" s="207"/>
      <c r="H405" s="210">
        <v>102.40900000000001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133</v>
      </c>
      <c r="AU405" s="216" t="s">
        <v>84</v>
      </c>
      <c r="AV405" s="13" t="s">
        <v>84</v>
      </c>
      <c r="AW405" s="13" t="s">
        <v>35</v>
      </c>
      <c r="AX405" s="13" t="s">
        <v>74</v>
      </c>
      <c r="AY405" s="216" t="s">
        <v>122</v>
      </c>
    </row>
    <row r="406" spans="1:65" s="13" customFormat="1" ht="11.25">
      <c r="B406" s="206"/>
      <c r="C406" s="207"/>
      <c r="D406" s="202" t="s">
        <v>133</v>
      </c>
      <c r="E406" s="208" t="s">
        <v>19</v>
      </c>
      <c r="F406" s="209" t="s">
        <v>611</v>
      </c>
      <c r="G406" s="207"/>
      <c r="H406" s="210">
        <v>17.940000000000001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133</v>
      </c>
      <c r="AU406" s="216" t="s">
        <v>84</v>
      </c>
      <c r="AV406" s="13" t="s">
        <v>84</v>
      </c>
      <c r="AW406" s="13" t="s">
        <v>35</v>
      </c>
      <c r="AX406" s="13" t="s">
        <v>74</v>
      </c>
      <c r="AY406" s="216" t="s">
        <v>122</v>
      </c>
    </row>
    <row r="407" spans="1:65" s="13" customFormat="1" ht="11.25">
      <c r="B407" s="206"/>
      <c r="C407" s="207"/>
      <c r="D407" s="202" t="s">
        <v>133</v>
      </c>
      <c r="E407" s="208" t="s">
        <v>19</v>
      </c>
      <c r="F407" s="209" t="s">
        <v>612</v>
      </c>
      <c r="G407" s="207"/>
      <c r="H407" s="210">
        <v>64.14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133</v>
      </c>
      <c r="AU407" s="216" t="s">
        <v>84</v>
      </c>
      <c r="AV407" s="13" t="s">
        <v>84</v>
      </c>
      <c r="AW407" s="13" t="s">
        <v>35</v>
      </c>
      <c r="AX407" s="13" t="s">
        <v>74</v>
      </c>
      <c r="AY407" s="216" t="s">
        <v>122</v>
      </c>
    </row>
    <row r="408" spans="1:65" s="15" customFormat="1" ht="11.25">
      <c r="B408" s="228"/>
      <c r="C408" s="229"/>
      <c r="D408" s="202" t="s">
        <v>133</v>
      </c>
      <c r="E408" s="230" t="s">
        <v>19</v>
      </c>
      <c r="F408" s="231" t="s">
        <v>370</v>
      </c>
      <c r="G408" s="229"/>
      <c r="H408" s="232">
        <v>322.45800000000003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133</v>
      </c>
      <c r="AU408" s="238" t="s">
        <v>84</v>
      </c>
      <c r="AV408" s="15" t="s">
        <v>140</v>
      </c>
      <c r="AW408" s="15" t="s">
        <v>35</v>
      </c>
      <c r="AX408" s="15" t="s">
        <v>74</v>
      </c>
      <c r="AY408" s="238" t="s">
        <v>122</v>
      </c>
    </row>
    <row r="409" spans="1:65" s="13" customFormat="1" ht="11.25">
      <c r="B409" s="206"/>
      <c r="C409" s="207"/>
      <c r="D409" s="202" t="s">
        <v>133</v>
      </c>
      <c r="E409" s="208" t="s">
        <v>19</v>
      </c>
      <c r="F409" s="209" t="s">
        <v>159</v>
      </c>
      <c r="G409" s="207"/>
      <c r="H409" s="210">
        <v>46.5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133</v>
      </c>
      <c r="AU409" s="216" t="s">
        <v>84</v>
      </c>
      <c r="AV409" s="13" t="s">
        <v>84</v>
      </c>
      <c r="AW409" s="13" t="s">
        <v>35</v>
      </c>
      <c r="AX409" s="13" t="s">
        <v>74</v>
      </c>
      <c r="AY409" s="216" t="s">
        <v>122</v>
      </c>
    </row>
    <row r="410" spans="1:65" s="13" customFormat="1" ht="11.25">
      <c r="B410" s="206"/>
      <c r="C410" s="207"/>
      <c r="D410" s="202" t="s">
        <v>133</v>
      </c>
      <c r="E410" s="208" t="s">
        <v>19</v>
      </c>
      <c r="F410" s="209" t="s">
        <v>160</v>
      </c>
      <c r="G410" s="207"/>
      <c r="H410" s="210">
        <v>42.75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133</v>
      </c>
      <c r="AU410" s="216" t="s">
        <v>84</v>
      </c>
      <c r="AV410" s="13" t="s">
        <v>84</v>
      </c>
      <c r="AW410" s="13" t="s">
        <v>35</v>
      </c>
      <c r="AX410" s="13" t="s">
        <v>74</v>
      </c>
      <c r="AY410" s="216" t="s">
        <v>122</v>
      </c>
    </row>
    <row r="411" spans="1:65" s="13" customFormat="1" ht="11.25">
      <c r="B411" s="206"/>
      <c r="C411" s="207"/>
      <c r="D411" s="202" t="s">
        <v>133</v>
      </c>
      <c r="E411" s="208" t="s">
        <v>19</v>
      </c>
      <c r="F411" s="209" t="s">
        <v>161</v>
      </c>
      <c r="G411" s="207"/>
      <c r="H411" s="210">
        <v>4.5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133</v>
      </c>
      <c r="AU411" s="216" t="s">
        <v>84</v>
      </c>
      <c r="AV411" s="13" t="s">
        <v>84</v>
      </c>
      <c r="AW411" s="13" t="s">
        <v>35</v>
      </c>
      <c r="AX411" s="13" t="s">
        <v>74</v>
      </c>
      <c r="AY411" s="216" t="s">
        <v>122</v>
      </c>
    </row>
    <row r="412" spans="1:65" s="13" customFormat="1" ht="11.25">
      <c r="B412" s="206"/>
      <c r="C412" s="207"/>
      <c r="D412" s="202" t="s">
        <v>133</v>
      </c>
      <c r="E412" s="208" t="s">
        <v>19</v>
      </c>
      <c r="F412" s="209" t="s">
        <v>162</v>
      </c>
      <c r="G412" s="207"/>
      <c r="H412" s="210">
        <v>9.9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133</v>
      </c>
      <c r="AU412" s="216" t="s">
        <v>84</v>
      </c>
      <c r="AV412" s="13" t="s">
        <v>84</v>
      </c>
      <c r="AW412" s="13" t="s">
        <v>35</v>
      </c>
      <c r="AX412" s="13" t="s">
        <v>74</v>
      </c>
      <c r="AY412" s="216" t="s">
        <v>122</v>
      </c>
    </row>
    <row r="413" spans="1:65" s="13" customFormat="1" ht="11.25">
      <c r="B413" s="206"/>
      <c r="C413" s="207"/>
      <c r="D413" s="202" t="s">
        <v>133</v>
      </c>
      <c r="E413" s="208" t="s">
        <v>19</v>
      </c>
      <c r="F413" s="209" t="s">
        <v>163</v>
      </c>
      <c r="G413" s="207"/>
      <c r="H413" s="210">
        <v>-1.25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133</v>
      </c>
      <c r="AU413" s="216" t="s">
        <v>84</v>
      </c>
      <c r="AV413" s="13" t="s">
        <v>84</v>
      </c>
      <c r="AW413" s="13" t="s">
        <v>35</v>
      </c>
      <c r="AX413" s="13" t="s">
        <v>74</v>
      </c>
      <c r="AY413" s="216" t="s">
        <v>122</v>
      </c>
    </row>
    <row r="414" spans="1:65" s="15" customFormat="1" ht="11.25">
      <c r="B414" s="228"/>
      <c r="C414" s="229"/>
      <c r="D414" s="202" t="s">
        <v>133</v>
      </c>
      <c r="E414" s="230" t="s">
        <v>19</v>
      </c>
      <c r="F414" s="231" t="s">
        <v>613</v>
      </c>
      <c r="G414" s="229"/>
      <c r="H414" s="232">
        <v>102.4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133</v>
      </c>
      <c r="AU414" s="238" t="s">
        <v>84</v>
      </c>
      <c r="AV414" s="15" t="s">
        <v>140</v>
      </c>
      <c r="AW414" s="15" t="s">
        <v>35</v>
      </c>
      <c r="AX414" s="15" t="s">
        <v>74</v>
      </c>
      <c r="AY414" s="238" t="s">
        <v>122</v>
      </c>
    </row>
    <row r="415" spans="1:65" s="14" customFormat="1" ht="11.25">
      <c r="B415" s="217"/>
      <c r="C415" s="218"/>
      <c r="D415" s="202" t="s">
        <v>133</v>
      </c>
      <c r="E415" s="219" t="s">
        <v>19</v>
      </c>
      <c r="F415" s="220" t="s">
        <v>153</v>
      </c>
      <c r="G415" s="218"/>
      <c r="H415" s="221">
        <v>424.858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133</v>
      </c>
      <c r="AU415" s="227" t="s">
        <v>84</v>
      </c>
      <c r="AV415" s="14" t="s">
        <v>129</v>
      </c>
      <c r="AW415" s="14" t="s">
        <v>35</v>
      </c>
      <c r="AX415" s="14" t="s">
        <v>82</v>
      </c>
      <c r="AY415" s="227" t="s">
        <v>122</v>
      </c>
    </row>
    <row r="416" spans="1:65" s="2" customFormat="1" ht="16.5" customHeight="1">
      <c r="A416" s="36"/>
      <c r="B416" s="37"/>
      <c r="C416" s="240" t="s">
        <v>614</v>
      </c>
      <c r="D416" s="240" t="s">
        <v>351</v>
      </c>
      <c r="E416" s="241" t="s">
        <v>615</v>
      </c>
      <c r="F416" s="242" t="s">
        <v>616</v>
      </c>
      <c r="G416" s="243" t="s">
        <v>127</v>
      </c>
      <c r="H416" s="244">
        <v>433.35500000000002</v>
      </c>
      <c r="I416" s="245"/>
      <c r="J416" s="246">
        <f>ROUND(I416*H416,2)</f>
        <v>0</v>
      </c>
      <c r="K416" s="242" t="s">
        <v>128</v>
      </c>
      <c r="L416" s="247"/>
      <c r="M416" s="248" t="s">
        <v>19</v>
      </c>
      <c r="N416" s="249" t="s">
        <v>45</v>
      </c>
      <c r="O416" s="66"/>
      <c r="P416" s="198">
        <f>O416*H416</f>
        <v>0</v>
      </c>
      <c r="Q416" s="198">
        <v>0.222</v>
      </c>
      <c r="R416" s="198">
        <f>Q416*H416</f>
        <v>96.204810000000009</v>
      </c>
      <c r="S416" s="198">
        <v>0</v>
      </c>
      <c r="T416" s="199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0" t="s">
        <v>183</v>
      </c>
      <c r="AT416" s="200" t="s">
        <v>351</v>
      </c>
      <c r="AU416" s="200" t="s">
        <v>84</v>
      </c>
      <c r="AY416" s="19" t="s">
        <v>122</v>
      </c>
      <c r="BE416" s="201">
        <f>IF(N416="základní",J416,0)</f>
        <v>0</v>
      </c>
      <c r="BF416" s="201">
        <f>IF(N416="snížená",J416,0)</f>
        <v>0</v>
      </c>
      <c r="BG416" s="201">
        <f>IF(N416="zákl. přenesená",J416,0)</f>
        <v>0</v>
      </c>
      <c r="BH416" s="201">
        <f>IF(N416="sníž. přenesená",J416,0)</f>
        <v>0</v>
      </c>
      <c r="BI416" s="201">
        <f>IF(N416="nulová",J416,0)</f>
        <v>0</v>
      </c>
      <c r="BJ416" s="19" t="s">
        <v>82</v>
      </c>
      <c r="BK416" s="201">
        <f>ROUND(I416*H416,2)</f>
        <v>0</v>
      </c>
      <c r="BL416" s="19" t="s">
        <v>129</v>
      </c>
      <c r="BM416" s="200" t="s">
        <v>617</v>
      </c>
    </row>
    <row r="417" spans="1:65" s="13" customFormat="1" ht="11.25">
      <c r="B417" s="206"/>
      <c r="C417" s="207"/>
      <c r="D417" s="202" t="s">
        <v>133</v>
      </c>
      <c r="E417" s="208" t="s">
        <v>19</v>
      </c>
      <c r="F417" s="209" t="s">
        <v>618</v>
      </c>
      <c r="G417" s="207"/>
      <c r="H417" s="210">
        <v>433.35500000000002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133</v>
      </c>
      <c r="AU417" s="216" t="s">
        <v>84</v>
      </c>
      <c r="AV417" s="13" t="s">
        <v>84</v>
      </c>
      <c r="AW417" s="13" t="s">
        <v>35</v>
      </c>
      <c r="AX417" s="13" t="s">
        <v>74</v>
      </c>
      <c r="AY417" s="216" t="s">
        <v>122</v>
      </c>
    </row>
    <row r="418" spans="1:65" s="14" customFormat="1" ht="11.25">
      <c r="B418" s="217"/>
      <c r="C418" s="218"/>
      <c r="D418" s="202" t="s">
        <v>133</v>
      </c>
      <c r="E418" s="219" t="s">
        <v>19</v>
      </c>
      <c r="F418" s="220" t="s">
        <v>153</v>
      </c>
      <c r="G418" s="218"/>
      <c r="H418" s="221">
        <v>433.35500000000002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133</v>
      </c>
      <c r="AU418" s="227" t="s">
        <v>84</v>
      </c>
      <c r="AV418" s="14" t="s">
        <v>129</v>
      </c>
      <c r="AW418" s="14" t="s">
        <v>35</v>
      </c>
      <c r="AX418" s="14" t="s">
        <v>82</v>
      </c>
      <c r="AY418" s="227" t="s">
        <v>122</v>
      </c>
    </row>
    <row r="419" spans="1:65" s="2" customFormat="1" ht="21.75" customHeight="1">
      <c r="A419" s="36"/>
      <c r="B419" s="37"/>
      <c r="C419" s="189" t="s">
        <v>619</v>
      </c>
      <c r="D419" s="189" t="s">
        <v>124</v>
      </c>
      <c r="E419" s="190" t="s">
        <v>620</v>
      </c>
      <c r="F419" s="191" t="s">
        <v>621</v>
      </c>
      <c r="G419" s="192" t="s">
        <v>228</v>
      </c>
      <c r="H419" s="193">
        <v>491.33300000000003</v>
      </c>
      <c r="I419" s="194"/>
      <c r="J419" s="195">
        <f>ROUND(I419*H419,2)</f>
        <v>0</v>
      </c>
      <c r="K419" s="191" t="s">
        <v>128</v>
      </c>
      <c r="L419" s="41"/>
      <c r="M419" s="196" t="s">
        <v>19</v>
      </c>
      <c r="N419" s="197" t="s">
        <v>45</v>
      </c>
      <c r="O419" s="66"/>
      <c r="P419" s="198">
        <f>O419*H419</f>
        <v>0</v>
      </c>
      <c r="Q419" s="198">
        <v>5.0099999999999997E-3</v>
      </c>
      <c r="R419" s="198">
        <f>Q419*H419</f>
        <v>2.46157833</v>
      </c>
      <c r="S419" s="198">
        <v>0</v>
      </c>
      <c r="T419" s="199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0" t="s">
        <v>129</v>
      </c>
      <c r="AT419" s="200" t="s">
        <v>124</v>
      </c>
      <c r="AU419" s="200" t="s">
        <v>84</v>
      </c>
      <c r="AY419" s="19" t="s">
        <v>122</v>
      </c>
      <c r="BE419" s="201">
        <f>IF(N419="základní",J419,0)</f>
        <v>0</v>
      </c>
      <c r="BF419" s="201">
        <f>IF(N419="snížená",J419,0)</f>
        <v>0</v>
      </c>
      <c r="BG419" s="201">
        <f>IF(N419="zákl. přenesená",J419,0)</f>
        <v>0</v>
      </c>
      <c r="BH419" s="201">
        <f>IF(N419="sníž. přenesená",J419,0)</f>
        <v>0</v>
      </c>
      <c r="BI419" s="201">
        <f>IF(N419="nulová",J419,0)</f>
        <v>0</v>
      </c>
      <c r="BJ419" s="19" t="s">
        <v>82</v>
      </c>
      <c r="BK419" s="201">
        <f>ROUND(I419*H419,2)</f>
        <v>0</v>
      </c>
      <c r="BL419" s="19" t="s">
        <v>129</v>
      </c>
      <c r="BM419" s="200" t="s">
        <v>622</v>
      </c>
    </row>
    <row r="420" spans="1:65" s="2" customFormat="1" ht="58.5">
      <c r="A420" s="36"/>
      <c r="B420" s="37"/>
      <c r="C420" s="38"/>
      <c r="D420" s="202" t="s">
        <v>131</v>
      </c>
      <c r="E420" s="38"/>
      <c r="F420" s="203" t="s">
        <v>623</v>
      </c>
      <c r="G420" s="38"/>
      <c r="H420" s="38"/>
      <c r="I420" s="110"/>
      <c r="J420" s="38"/>
      <c r="K420" s="38"/>
      <c r="L420" s="41"/>
      <c r="M420" s="204"/>
      <c r="N420" s="205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131</v>
      </c>
      <c r="AU420" s="19" t="s">
        <v>84</v>
      </c>
    </row>
    <row r="421" spans="1:65" s="13" customFormat="1" ht="11.25">
      <c r="B421" s="206"/>
      <c r="C421" s="207"/>
      <c r="D421" s="202" t="s">
        <v>133</v>
      </c>
      <c r="E421" s="208" t="s">
        <v>19</v>
      </c>
      <c r="F421" s="209" t="s">
        <v>624</v>
      </c>
      <c r="G421" s="207"/>
      <c r="H421" s="210">
        <v>454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133</v>
      </c>
      <c r="AU421" s="216" t="s">
        <v>84</v>
      </c>
      <c r="AV421" s="13" t="s">
        <v>84</v>
      </c>
      <c r="AW421" s="13" t="s">
        <v>35</v>
      </c>
      <c r="AX421" s="13" t="s">
        <v>74</v>
      </c>
      <c r="AY421" s="216" t="s">
        <v>122</v>
      </c>
    </row>
    <row r="422" spans="1:65" s="13" customFormat="1" ht="11.25">
      <c r="B422" s="206"/>
      <c r="C422" s="207"/>
      <c r="D422" s="202" t="s">
        <v>133</v>
      </c>
      <c r="E422" s="208" t="s">
        <v>19</v>
      </c>
      <c r="F422" s="209" t="s">
        <v>625</v>
      </c>
      <c r="G422" s="207"/>
      <c r="H422" s="210">
        <v>37.332999999999998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133</v>
      </c>
      <c r="AU422" s="216" t="s">
        <v>84</v>
      </c>
      <c r="AV422" s="13" t="s">
        <v>84</v>
      </c>
      <c r="AW422" s="13" t="s">
        <v>35</v>
      </c>
      <c r="AX422" s="13" t="s">
        <v>74</v>
      </c>
      <c r="AY422" s="216" t="s">
        <v>122</v>
      </c>
    </row>
    <row r="423" spans="1:65" s="14" customFormat="1" ht="11.25">
      <c r="B423" s="217"/>
      <c r="C423" s="218"/>
      <c r="D423" s="202" t="s">
        <v>133</v>
      </c>
      <c r="E423" s="219" t="s">
        <v>19</v>
      </c>
      <c r="F423" s="220" t="s">
        <v>153</v>
      </c>
      <c r="G423" s="218"/>
      <c r="H423" s="221">
        <v>491.33300000000003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133</v>
      </c>
      <c r="AU423" s="227" t="s">
        <v>84</v>
      </c>
      <c r="AV423" s="14" t="s">
        <v>129</v>
      </c>
      <c r="AW423" s="14" t="s">
        <v>35</v>
      </c>
      <c r="AX423" s="14" t="s">
        <v>82</v>
      </c>
      <c r="AY423" s="227" t="s">
        <v>122</v>
      </c>
    </row>
    <row r="424" spans="1:65" s="2" customFormat="1" ht="21.75" customHeight="1">
      <c r="A424" s="36"/>
      <c r="B424" s="37"/>
      <c r="C424" s="189" t="s">
        <v>626</v>
      </c>
      <c r="D424" s="189" t="s">
        <v>124</v>
      </c>
      <c r="E424" s="190" t="s">
        <v>627</v>
      </c>
      <c r="F424" s="191" t="s">
        <v>628</v>
      </c>
      <c r="G424" s="192" t="s">
        <v>137</v>
      </c>
      <c r="H424" s="193">
        <v>2</v>
      </c>
      <c r="I424" s="194"/>
      <c r="J424" s="195">
        <f>ROUND(I424*H424,2)</f>
        <v>0</v>
      </c>
      <c r="K424" s="191" t="s">
        <v>19</v>
      </c>
      <c r="L424" s="41"/>
      <c r="M424" s="196" t="s">
        <v>19</v>
      </c>
      <c r="N424" s="197" t="s">
        <v>45</v>
      </c>
      <c r="O424" s="66"/>
      <c r="P424" s="198">
        <f>O424*H424</f>
        <v>0</v>
      </c>
      <c r="Q424" s="198">
        <v>0</v>
      </c>
      <c r="R424" s="198">
        <f>Q424*H424</f>
        <v>0</v>
      </c>
      <c r="S424" s="198">
        <v>0</v>
      </c>
      <c r="T424" s="199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0" t="s">
        <v>129</v>
      </c>
      <c r="AT424" s="200" t="s">
        <v>124</v>
      </c>
      <c r="AU424" s="200" t="s">
        <v>84</v>
      </c>
      <c r="AY424" s="19" t="s">
        <v>122</v>
      </c>
      <c r="BE424" s="201">
        <f>IF(N424="základní",J424,0)</f>
        <v>0</v>
      </c>
      <c r="BF424" s="201">
        <f>IF(N424="snížená",J424,0)</f>
        <v>0</v>
      </c>
      <c r="BG424" s="201">
        <f>IF(N424="zákl. přenesená",J424,0)</f>
        <v>0</v>
      </c>
      <c r="BH424" s="201">
        <f>IF(N424="sníž. přenesená",J424,0)</f>
        <v>0</v>
      </c>
      <c r="BI424" s="201">
        <f>IF(N424="nulová",J424,0)</f>
        <v>0</v>
      </c>
      <c r="BJ424" s="19" t="s">
        <v>82</v>
      </c>
      <c r="BK424" s="201">
        <f>ROUND(I424*H424,2)</f>
        <v>0</v>
      </c>
      <c r="BL424" s="19" t="s">
        <v>129</v>
      </c>
      <c r="BM424" s="200" t="s">
        <v>629</v>
      </c>
    </row>
    <row r="425" spans="1:65" s="2" customFormat="1" ht="29.25">
      <c r="A425" s="36"/>
      <c r="B425" s="37"/>
      <c r="C425" s="38"/>
      <c r="D425" s="202" t="s">
        <v>391</v>
      </c>
      <c r="E425" s="38"/>
      <c r="F425" s="203" t="s">
        <v>630</v>
      </c>
      <c r="G425" s="38"/>
      <c r="H425" s="38"/>
      <c r="I425" s="110"/>
      <c r="J425" s="38"/>
      <c r="K425" s="38"/>
      <c r="L425" s="41"/>
      <c r="M425" s="204"/>
      <c r="N425" s="205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391</v>
      </c>
      <c r="AU425" s="19" t="s">
        <v>84</v>
      </c>
    </row>
    <row r="426" spans="1:65" s="12" customFormat="1" ht="22.9" customHeight="1">
      <c r="B426" s="173"/>
      <c r="C426" s="174"/>
      <c r="D426" s="175" t="s">
        <v>73</v>
      </c>
      <c r="E426" s="187" t="s">
        <v>183</v>
      </c>
      <c r="F426" s="187" t="s">
        <v>631</v>
      </c>
      <c r="G426" s="174"/>
      <c r="H426" s="174"/>
      <c r="I426" s="177"/>
      <c r="J426" s="188">
        <f>BK426</f>
        <v>0</v>
      </c>
      <c r="K426" s="174"/>
      <c r="L426" s="179"/>
      <c r="M426" s="180"/>
      <c r="N426" s="181"/>
      <c r="O426" s="181"/>
      <c r="P426" s="182">
        <f>SUM(P427:P448)</f>
        <v>0</v>
      </c>
      <c r="Q426" s="181"/>
      <c r="R426" s="182">
        <f>SUM(R427:R448)</f>
        <v>7.6997100000000005</v>
      </c>
      <c r="S426" s="181"/>
      <c r="T426" s="183">
        <f>SUM(T427:T448)</f>
        <v>0.30000000000000004</v>
      </c>
      <c r="AR426" s="184" t="s">
        <v>82</v>
      </c>
      <c r="AT426" s="185" t="s">
        <v>73</v>
      </c>
      <c r="AU426" s="185" t="s">
        <v>82</v>
      </c>
      <c r="AY426" s="184" t="s">
        <v>122</v>
      </c>
      <c r="BK426" s="186">
        <f>SUM(BK427:BK448)</f>
        <v>0</v>
      </c>
    </row>
    <row r="427" spans="1:65" s="2" customFormat="1" ht="21.75" customHeight="1">
      <c r="A427" s="36"/>
      <c r="B427" s="37"/>
      <c r="C427" s="189" t="s">
        <v>632</v>
      </c>
      <c r="D427" s="189" t="s">
        <v>124</v>
      </c>
      <c r="E427" s="190" t="s">
        <v>633</v>
      </c>
      <c r="F427" s="191" t="s">
        <v>634</v>
      </c>
      <c r="G427" s="192" t="s">
        <v>137</v>
      </c>
      <c r="H427" s="193">
        <v>2</v>
      </c>
      <c r="I427" s="194"/>
      <c r="J427" s="195">
        <f>ROUND(I427*H427,2)</f>
        <v>0</v>
      </c>
      <c r="K427" s="191" t="s">
        <v>128</v>
      </c>
      <c r="L427" s="41"/>
      <c r="M427" s="196" t="s">
        <v>19</v>
      </c>
      <c r="N427" s="197" t="s">
        <v>45</v>
      </c>
      <c r="O427" s="66"/>
      <c r="P427" s="198">
        <f>O427*H427</f>
        <v>0</v>
      </c>
      <c r="Q427" s="198">
        <v>1.4732499999999999</v>
      </c>
      <c r="R427" s="198">
        <f>Q427*H427</f>
        <v>2.9464999999999999</v>
      </c>
      <c r="S427" s="198">
        <v>0</v>
      </c>
      <c r="T427" s="199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00" t="s">
        <v>129</v>
      </c>
      <c r="AT427" s="200" t="s">
        <v>124</v>
      </c>
      <c r="AU427" s="200" t="s">
        <v>84</v>
      </c>
      <c r="AY427" s="19" t="s">
        <v>122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19" t="s">
        <v>82</v>
      </c>
      <c r="BK427" s="201">
        <f>ROUND(I427*H427,2)</f>
        <v>0</v>
      </c>
      <c r="BL427" s="19" t="s">
        <v>129</v>
      </c>
      <c r="BM427" s="200" t="s">
        <v>635</v>
      </c>
    </row>
    <row r="428" spans="1:65" s="2" customFormat="1" ht="87.75">
      <c r="A428" s="36"/>
      <c r="B428" s="37"/>
      <c r="C428" s="38"/>
      <c r="D428" s="202" t="s">
        <v>131</v>
      </c>
      <c r="E428" s="38"/>
      <c r="F428" s="203" t="s">
        <v>636</v>
      </c>
      <c r="G428" s="38"/>
      <c r="H428" s="38"/>
      <c r="I428" s="110"/>
      <c r="J428" s="38"/>
      <c r="K428" s="38"/>
      <c r="L428" s="41"/>
      <c r="M428" s="204"/>
      <c r="N428" s="205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131</v>
      </c>
      <c r="AU428" s="19" t="s">
        <v>84</v>
      </c>
    </row>
    <row r="429" spans="1:65" s="2" customFormat="1" ht="33" customHeight="1">
      <c r="A429" s="36"/>
      <c r="B429" s="37"/>
      <c r="C429" s="189" t="s">
        <v>637</v>
      </c>
      <c r="D429" s="189" t="s">
        <v>124</v>
      </c>
      <c r="E429" s="190" t="s">
        <v>638</v>
      </c>
      <c r="F429" s="191" t="s">
        <v>639</v>
      </c>
      <c r="G429" s="192" t="s">
        <v>228</v>
      </c>
      <c r="H429" s="193">
        <v>24</v>
      </c>
      <c r="I429" s="194"/>
      <c r="J429" s="195">
        <f>ROUND(I429*H429,2)</f>
        <v>0</v>
      </c>
      <c r="K429" s="191" t="s">
        <v>128</v>
      </c>
      <c r="L429" s="41"/>
      <c r="M429" s="196" t="s">
        <v>19</v>
      </c>
      <c r="N429" s="197" t="s">
        <v>45</v>
      </c>
      <c r="O429" s="66"/>
      <c r="P429" s="198">
        <f>O429*H429</f>
        <v>0</v>
      </c>
      <c r="Q429" s="198">
        <v>4.2700000000000004E-3</v>
      </c>
      <c r="R429" s="198">
        <f>Q429*H429</f>
        <v>0.10248000000000002</v>
      </c>
      <c r="S429" s="198">
        <v>0</v>
      </c>
      <c r="T429" s="199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00" t="s">
        <v>129</v>
      </c>
      <c r="AT429" s="200" t="s">
        <v>124</v>
      </c>
      <c r="AU429" s="200" t="s">
        <v>84</v>
      </c>
      <c r="AY429" s="19" t="s">
        <v>122</v>
      </c>
      <c r="BE429" s="201">
        <f>IF(N429="základní",J429,0)</f>
        <v>0</v>
      </c>
      <c r="BF429" s="201">
        <f>IF(N429="snížená",J429,0)</f>
        <v>0</v>
      </c>
      <c r="BG429" s="201">
        <f>IF(N429="zákl. přenesená",J429,0)</f>
        <v>0</v>
      </c>
      <c r="BH429" s="201">
        <f>IF(N429="sníž. přenesená",J429,0)</f>
        <v>0</v>
      </c>
      <c r="BI429" s="201">
        <f>IF(N429="nulová",J429,0)</f>
        <v>0</v>
      </c>
      <c r="BJ429" s="19" t="s">
        <v>82</v>
      </c>
      <c r="BK429" s="201">
        <f>ROUND(I429*H429,2)</f>
        <v>0</v>
      </c>
      <c r="BL429" s="19" t="s">
        <v>129</v>
      </c>
      <c r="BM429" s="200" t="s">
        <v>640</v>
      </c>
    </row>
    <row r="430" spans="1:65" s="2" customFormat="1" ht="156">
      <c r="A430" s="36"/>
      <c r="B430" s="37"/>
      <c r="C430" s="38"/>
      <c r="D430" s="202" t="s">
        <v>131</v>
      </c>
      <c r="E430" s="38"/>
      <c r="F430" s="203" t="s">
        <v>641</v>
      </c>
      <c r="G430" s="38"/>
      <c r="H430" s="38"/>
      <c r="I430" s="110"/>
      <c r="J430" s="38"/>
      <c r="K430" s="38"/>
      <c r="L430" s="41"/>
      <c r="M430" s="204"/>
      <c r="N430" s="205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131</v>
      </c>
      <c r="AU430" s="19" t="s">
        <v>84</v>
      </c>
    </row>
    <row r="431" spans="1:65" s="13" customFormat="1" ht="11.25">
      <c r="B431" s="206"/>
      <c r="C431" s="207"/>
      <c r="D431" s="202" t="s">
        <v>133</v>
      </c>
      <c r="E431" s="208" t="s">
        <v>19</v>
      </c>
      <c r="F431" s="209" t="s">
        <v>642</v>
      </c>
      <c r="G431" s="207"/>
      <c r="H431" s="210">
        <v>24</v>
      </c>
      <c r="I431" s="211"/>
      <c r="J431" s="207"/>
      <c r="K431" s="207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133</v>
      </c>
      <c r="AU431" s="216" t="s">
        <v>84</v>
      </c>
      <c r="AV431" s="13" t="s">
        <v>84</v>
      </c>
      <c r="AW431" s="13" t="s">
        <v>35</v>
      </c>
      <c r="AX431" s="13" t="s">
        <v>74</v>
      </c>
      <c r="AY431" s="216" t="s">
        <v>122</v>
      </c>
    </row>
    <row r="432" spans="1:65" s="14" customFormat="1" ht="11.25">
      <c r="B432" s="217"/>
      <c r="C432" s="218"/>
      <c r="D432" s="202" t="s">
        <v>133</v>
      </c>
      <c r="E432" s="219" t="s">
        <v>19</v>
      </c>
      <c r="F432" s="220" t="s">
        <v>153</v>
      </c>
      <c r="G432" s="218"/>
      <c r="H432" s="221">
        <v>24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133</v>
      </c>
      <c r="AU432" s="227" t="s">
        <v>84</v>
      </c>
      <c r="AV432" s="14" t="s">
        <v>129</v>
      </c>
      <c r="AW432" s="14" t="s">
        <v>35</v>
      </c>
      <c r="AX432" s="14" t="s">
        <v>82</v>
      </c>
      <c r="AY432" s="227" t="s">
        <v>122</v>
      </c>
    </row>
    <row r="433" spans="1:65" s="2" customFormat="1" ht="33" customHeight="1">
      <c r="A433" s="36"/>
      <c r="B433" s="37"/>
      <c r="C433" s="189" t="s">
        <v>643</v>
      </c>
      <c r="D433" s="189" t="s">
        <v>124</v>
      </c>
      <c r="E433" s="190" t="s">
        <v>644</v>
      </c>
      <c r="F433" s="191" t="s">
        <v>645</v>
      </c>
      <c r="G433" s="192" t="s">
        <v>137</v>
      </c>
      <c r="H433" s="193">
        <v>3</v>
      </c>
      <c r="I433" s="194"/>
      <c r="J433" s="195">
        <f>ROUND(I433*H433,2)</f>
        <v>0</v>
      </c>
      <c r="K433" s="191" t="s">
        <v>128</v>
      </c>
      <c r="L433" s="41"/>
      <c r="M433" s="196" t="s">
        <v>19</v>
      </c>
      <c r="N433" s="197" t="s">
        <v>45</v>
      </c>
      <c r="O433" s="66"/>
      <c r="P433" s="198">
        <f>O433*H433</f>
        <v>0</v>
      </c>
      <c r="Q433" s="198">
        <v>1.0000000000000001E-5</v>
      </c>
      <c r="R433" s="198">
        <f>Q433*H433</f>
        <v>3.0000000000000004E-5</v>
      </c>
      <c r="S433" s="198">
        <v>0</v>
      </c>
      <c r="T433" s="199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00" t="s">
        <v>129</v>
      </c>
      <c r="AT433" s="200" t="s">
        <v>124</v>
      </c>
      <c r="AU433" s="200" t="s">
        <v>84</v>
      </c>
      <c r="AY433" s="19" t="s">
        <v>122</v>
      </c>
      <c r="BE433" s="201">
        <f>IF(N433="základní",J433,0)</f>
        <v>0</v>
      </c>
      <c r="BF433" s="201">
        <f>IF(N433="snížená",J433,0)</f>
        <v>0</v>
      </c>
      <c r="BG433" s="201">
        <f>IF(N433="zákl. přenesená",J433,0)</f>
        <v>0</v>
      </c>
      <c r="BH433" s="201">
        <f>IF(N433="sníž. přenesená",J433,0)</f>
        <v>0</v>
      </c>
      <c r="BI433" s="201">
        <f>IF(N433="nulová",J433,0)</f>
        <v>0</v>
      </c>
      <c r="BJ433" s="19" t="s">
        <v>82</v>
      </c>
      <c r="BK433" s="201">
        <f>ROUND(I433*H433,2)</f>
        <v>0</v>
      </c>
      <c r="BL433" s="19" t="s">
        <v>129</v>
      </c>
      <c r="BM433" s="200" t="s">
        <v>646</v>
      </c>
    </row>
    <row r="434" spans="1:65" s="2" customFormat="1" ht="39">
      <c r="A434" s="36"/>
      <c r="B434" s="37"/>
      <c r="C434" s="38"/>
      <c r="D434" s="202" t="s">
        <v>131</v>
      </c>
      <c r="E434" s="38"/>
      <c r="F434" s="203" t="s">
        <v>647</v>
      </c>
      <c r="G434" s="38"/>
      <c r="H434" s="38"/>
      <c r="I434" s="110"/>
      <c r="J434" s="38"/>
      <c r="K434" s="38"/>
      <c r="L434" s="41"/>
      <c r="M434" s="204"/>
      <c r="N434" s="205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131</v>
      </c>
      <c r="AU434" s="19" t="s">
        <v>84</v>
      </c>
    </row>
    <row r="435" spans="1:65" s="13" customFormat="1" ht="11.25">
      <c r="B435" s="206"/>
      <c r="C435" s="207"/>
      <c r="D435" s="202" t="s">
        <v>133</v>
      </c>
      <c r="E435" s="208" t="s">
        <v>19</v>
      </c>
      <c r="F435" s="209" t="s">
        <v>648</v>
      </c>
      <c r="G435" s="207"/>
      <c r="H435" s="210">
        <v>3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133</v>
      </c>
      <c r="AU435" s="216" t="s">
        <v>84</v>
      </c>
      <c r="AV435" s="13" t="s">
        <v>84</v>
      </c>
      <c r="AW435" s="13" t="s">
        <v>35</v>
      </c>
      <c r="AX435" s="13" t="s">
        <v>82</v>
      </c>
      <c r="AY435" s="216" t="s">
        <v>122</v>
      </c>
    </row>
    <row r="436" spans="1:65" s="2" customFormat="1" ht="16.5" customHeight="1">
      <c r="A436" s="36"/>
      <c r="B436" s="37"/>
      <c r="C436" s="240" t="s">
        <v>649</v>
      </c>
      <c r="D436" s="240" t="s">
        <v>351</v>
      </c>
      <c r="E436" s="241" t="s">
        <v>650</v>
      </c>
      <c r="F436" s="242" t="s">
        <v>651</v>
      </c>
      <c r="G436" s="243" t="s">
        <v>137</v>
      </c>
      <c r="H436" s="244">
        <v>3</v>
      </c>
      <c r="I436" s="245"/>
      <c r="J436" s="246">
        <f>ROUND(I436*H436,2)</f>
        <v>0</v>
      </c>
      <c r="K436" s="242" t="s">
        <v>128</v>
      </c>
      <c r="L436" s="247"/>
      <c r="M436" s="248" t="s">
        <v>19</v>
      </c>
      <c r="N436" s="249" t="s">
        <v>45</v>
      </c>
      <c r="O436" s="66"/>
      <c r="P436" s="198">
        <f>O436*H436</f>
        <v>0</v>
      </c>
      <c r="Q436" s="198">
        <v>6.0000000000000002E-5</v>
      </c>
      <c r="R436" s="198">
        <f>Q436*H436</f>
        <v>1.8000000000000001E-4</v>
      </c>
      <c r="S436" s="198">
        <v>0</v>
      </c>
      <c r="T436" s="199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0" t="s">
        <v>183</v>
      </c>
      <c r="AT436" s="200" t="s">
        <v>351</v>
      </c>
      <c r="AU436" s="200" t="s">
        <v>84</v>
      </c>
      <c r="AY436" s="19" t="s">
        <v>122</v>
      </c>
      <c r="BE436" s="201">
        <f>IF(N436="základní",J436,0)</f>
        <v>0</v>
      </c>
      <c r="BF436" s="201">
        <f>IF(N436="snížená",J436,0)</f>
        <v>0</v>
      </c>
      <c r="BG436" s="201">
        <f>IF(N436="zákl. přenesená",J436,0)</f>
        <v>0</v>
      </c>
      <c r="BH436" s="201">
        <f>IF(N436="sníž. přenesená",J436,0)</f>
        <v>0</v>
      </c>
      <c r="BI436" s="201">
        <f>IF(N436="nulová",J436,0)</f>
        <v>0</v>
      </c>
      <c r="BJ436" s="19" t="s">
        <v>82</v>
      </c>
      <c r="BK436" s="201">
        <f>ROUND(I436*H436,2)</f>
        <v>0</v>
      </c>
      <c r="BL436" s="19" t="s">
        <v>129</v>
      </c>
      <c r="BM436" s="200" t="s">
        <v>652</v>
      </c>
    </row>
    <row r="437" spans="1:65" s="2" customFormat="1" ht="21.75" customHeight="1">
      <c r="A437" s="36"/>
      <c r="B437" s="37"/>
      <c r="C437" s="189" t="s">
        <v>653</v>
      </c>
      <c r="D437" s="189" t="s">
        <v>124</v>
      </c>
      <c r="E437" s="190" t="s">
        <v>654</v>
      </c>
      <c r="F437" s="191" t="s">
        <v>655</v>
      </c>
      <c r="G437" s="192" t="s">
        <v>137</v>
      </c>
      <c r="H437" s="193">
        <v>3</v>
      </c>
      <c r="I437" s="194"/>
      <c r="J437" s="195">
        <f>ROUND(I437*H437,2)</f>
        <v>0</v>
      </c>
      <c r="K437" s="191" t="s">
        <v>128</v>
      </c>
      <c r="L437" s="41"/>
      <c r="M437" s="196" t="s">
        <v>19</v>
      </c>
      <c r="N437" s="197" t="s">
        <v>45</v>
      </c>
      <c r="O437" s="66"/>
      <c r="P437" s="198">
        <f>O437*H437</f>
        <v>0</v>
      </c>
      <c r="Q437" s="198">
        <v>0.34089999999999998</v>
      </c>
      <c r="R437" s="198">
        <f>Q437*H437</f>
        <v>1.0226999999999999</v>
      </c>
      <c r="S437" s="198">
        <v>0</v>
      </c>
      <c r="T437" s="199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0" t="s">
        <v>129</v>
      </c>
      <c r="AT437" s="200" t="s">
        <v>124</v>
      </c>
      <c r="AU437" s="200" t="s">
        <v>84</v>
      </c>
      <c r="AY437" s="19" t="s">
        <v>122</v>
      </c>
      <c r="BE437" s="201">
        <f>IF(N437="základní",J437,0)</f>
        <v>0</v>
      </c>
      <c r="BF437" s="201">
        <f>IF(N437="snížená",J437,0)</f>
        <v>0</v>
      </c>
      <c r="BG437" s="201">
        <f>IF(N437="zákl. přenesená",J437,0)</f>
        <v>0</v>
      </c>
      <c r="BH437" s="201">
        <f>IF(N437="sníž. přenesená",J437,0)</f>
        <v>0</v>
      </c>
      <c r="BI437" s="201">
        <f>IF(N437="nulová",J437,0)</f>
        <v>0</v>
      </c>
      <c r="BJ437" s="19" t="s">
        <v>82</v>
      </c>
      <c r="BK437" s="201">
        <f>ROUND(I437*H437,2)</f>
        <v>0</v>
      </c>
      <c r="BL437" s="19" t="s">
        <v>129</v>
      </c>
      <c r="BM437" s="200" t="s">
        <v>656</v>
      </c>
    </row>
    <row r="438" spans="1:65" s="2" customFormat="1" ht="126.75">
      <c r="A438" s="36"/>
      <c r="B438" s="37"/>
      <c r="C438" s="38"/>
      <c r="D438" s="202" t="s">
        <v>131</v>
      </c>
      <c r="E438" s="38"/>
      <c r="F438" s="203" t="s">
        <v>657</v>
      </c>
      <c r="G438" s="38"/>
      <c r="H438" s="38"/>
      <c r="I438" s="110"/>
      <c r="J438" s="38"/>
      <c r="K438" s="38"/>
      <c r="L438" s="41"/>
      <c r="M438" s="204"/>
      <c r="N438" s="205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131</v>
      </c>
      <c r="AU438" s="19" t="s">
        <v>84</v>
      </c>
    </row>
    <row r="439" spans="1:65" s="2" customFormat="1" ht="21.75" customHeight="1">
      <c r="A439" s="36"/>
      <c r="B439" s="37"/>
      <c r="C439" s="240" t="s">
        <v>658</v>
      </c>
      <c r="D439" s="240" t="s">
        <v>351</v>
      </c>
      <c r="E439" s="241" t="s">
        <v>659</v>
      </c>
      <c r="F439" s="242" t="s">
        <v>660</v>
      </c>
      <c r="G439" s="243" t="s">
        <v>137</v>
      </c>
      <c r="H439" s="244">
        <v>3</v>
      </c>
      <c r="I439" s="245"/>
      <c r="J439" s="246">
        <f t="shared" ref="J439:J444" si="0">ROUND(I439*H439,2)</f>
        <v>0</v>
      </c>
      <c r="K439" s="242" t="s">
        <v>128</v>
      </c>
      <c r="L439" s="247"/>
      <c r="M439" s="248" t="s">
        <v>19</v>
      </c>
      <c r="N439" s="249" t="s">
        <v>45</v>
      </c>
      <c r="O439" s="66"/>
      <c r="P439" s="198">
        <f t="shared" ref="P439:P444" si="1">O439*H439</f>
        <v>0</v>
      </c>
      <c r="Q439" s="198">
        <v>7.1999999999999995E-2</v>
      </c>
      <c r="R439" s="198">
        <f t="shared" ref="R439:R444" si="2">Q439*H439</f>
        <v>0.21599999999999997</v>
      </c>
      <c r="S439" s="198">
        <v>0</v>
      </c>
      <c r="T439" s="199">
        <f t="shared" ref="T439:T444" si="3"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00" t="s">
        <v>183</v>
      </c>
      <c r="AT439" s="200" t="s">
        <v>351</v>
      </c>
      <c r="AU439" s="200" t="s">
        <v>84</v>
      </c>
      <c r="AY439" s="19" t="s">
        <v>122</v>
      </c>
      <c r="BE439" s="201">
        <f t="shared" ref="BE439:BE444" si="4">IF(N439="základní",J439,0)</f>
        <v>0</v>
      </c>
      <c r="BF439" s="201">
        <f t="shared" ref="BF439:BF444" si="5">IF(N439="snížená",J439,0)</f>
        <v>0</v>
      </c>
      <c r="BG439" s="201">
        <f t="shared" ref="BG439:BG444" si="6">IF(N439="zákl. přenesená",J439,0)</f>
        <v>0</v>
      </c>
      <c r="BH439" s="201">
        <f t="shared" ref="BH439:BH444" si="7">IF(N439="sníž. přenesená",J439,0)</f>
        <v>0</v>
      </c>
      <c r="BI439" s="201">
        <f t="shared" ref="BI439:BI444" si="8">IF(N439="nulová",J439,0)</f>
        <v>0</v>
      </c>
      <c r="BJ439" s="19" t="s">
        <v>82</v>
      </c>
      <c r="BK439" s="201">
        <f t="shared" ref="BK439:BK444" si="9">ROUND(I439*H439,2)</f>
        <v>0</v>
      </c>
      <c r="BL439" s="19" t="s">
        <v>129</v>
      </c>
      <c r="BM439" s="200" t="s">
        <v>661</v>
      </c>
    </row>
    <row r="440" spans="1:65" s="2" customFormat="1" ht="21.75" customHeight="1">
      <c r="A440" s="36"/>
      <c r="B440" s="37"/>
      <c r="C440" s="240" t="s">
        <v>662</v>
      </c>
      <c r="D440" s="240" t="s">
        <v>351</v>
      </c>
      <c r="E440" s="241" t="s">
        <v>663</v>
      </c>
      <c r="F440" s="242" t="s">
        <v>664</v>
      </c>
      <c r="G440" s="243" t="s">
        <v>137</v>
      </c>
      <c r="H440" s="244">
        <v>3</v>
      </c>
      <c r="I440" s="245"/>
      <c r="J440" s="246">
        <f t="shared" si="0"/>
        <v>0</v>
      </c>
      <c r="K440" s="242" t="s">
        <v>128</v>
      </c>
      <c r="L440" s="247"/>
      <c r="M440" s="248" t="s">
        <v>19</v>
      </c>
      <c r="N440" s="249" t="s">
        <v>45</v>
      </c>
      <c r="O440" s="66"/>
      <c r="P440" s="198">
        <f t="shared" si="1"/>
        <v>0</v>
      </c>
      <c r="Q440" s="198">
        <v>2.7E-2</v>
      </c>
      <c r="R440" s="198">
        <f t="shared" si="2"/>
        <v>8.1000000000000003E-2</v>
      </c>
      <c r="S440" s="198">
        <v>0</v>
      </c>
      <c r="T440" s="199">
        <f t="shared" si="3"/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0" t="s">
        <v>183</v>
      </c>
      <c r="AT440" s="200" t="s">
        <v>351</v>
      </c>
      <c r="AU440" s="200" t="s">
        <v>84</v>
      </c>
      <c r="AY440" s="19" t="s">
        <v>122</v>
      </c>
      <c r="BE440" s="201">
        <f t="shared" si="4"/>
        <v>0</v>
      </c>
      <c r="BF440" s="201">
        <f t="shared" si="5"/>
        <v>0</v>
      </c>
      <c r="BG440" s="201">
        <f t="shared" si="6"/>
        <v>0</v>
      </c>
      <c r="BH440" s="201">
        <f t="shared" si="7"/>
        <v>0</v>
      </c>
      <c r="BI440" s="201">
        <f t="shared" si="8"/>
        <v>0</v>
      </c>
      <c r="BJ440" s="19" t="s">
        <v>82</v>
      </c>
      <c r="BK440" s="201">
        <f t="shared" si="9"/>
        <v>0</v>
      </c>
      <c r="BL440" s="19" t="s">
        <v>129</v>
      </c>
      <c r="BM440" s="200" t="s">
        <v>665</v>
      </c>
    </row>
    <row r="441" spans="1:65" s="2" customFormat="1" ht="21.75" customHeight="1">
      <c r="A441" s="36"/>
      <c r="B441" s="37"/>
      <c r="C441" s="240" t="s">
        <v>666</v>
      </c>
      <c r="D441" s="240" t="s">
        <v>351</v>
      </c>
      <c r="E441" s="241" t="s">
        <v>667</v>
      </c>
      <c r="F441" s="242" t="s">
        <v>668</v>
      </c>
      <c r="G441" s="243" t="s">
        <v>137</v>
      </c>
      <c r="H441" s="244">
        <v>3</v>
      </c>
      <c r="I441" s="245"/>
      <c r="J441" s="246">
        <f t="shared" si="0"/>
        <v>0</v>
      </c>
      <c r="K441" s="242" t="s">
        <v>128</v>
      </c>
      <c r="L441" s="247"/>
      <c r="M441" s="248" t="s">
        <v>19</v>
      </c>
      <c r="N441" s="249" t="s">
        <v>45</v>
      </c>
      <c r="O441" s="66"/>
      <c r="P441" s="198">
        <f t="shared" si="1"/>
        <v>0</v>
      </c>
      <c r="Q441" s="198">
        <v>0.08</v>
      </c>
      <c r="R441" s="198">
        <f t="shared" si="2"/>
        <v>0.24</v>
      </c>
      <c r="S441" s="198">
        <v>0</v>
      </c>
      <c r="T441" s="199">
        <f t="shared" si="3"/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00" t="s">
        <v>183</v>
      </c>
      <c r="AT441" s="200" t="s">
        <v>351</v>
      </c>
      <c r="AU441" s="200" t="s">
        <v>84</v>
      </c>
      <c r="AY441" s="19" t="s">
        <v>122</v>
      </c>
      <c r="BE441" s="201">
        <f t="shared" si="4"/>
        <v>0</v>
      </c>
      <c r="BF441" s="201">
        <f t="shared" si="5"/>
        <v>0</v>
      </c>
      <c r="BG441" s="201">
        <f t="shared" si="6"/>
        <v>0</v>
      </c>
      <c r="BH441" s="201">
        <f t="shared" si="7"/>
        <v>0</v>
      </c>
      <c r="BI441" s="201">
        <f t="shared" si="8"/>
        <v>0</v>
      </c>
      <c r="BJ441" s="19" t="s">
        <v>82</v>
      </c>
      <c r="BK441" s="201">
        <f t="shared" si="9"/>
        <v>0</v>
      </c>
      <c r="BL441" s="19" t="s">
        <v>129</v>
      </c>
      <c r="BM441" s="200" t="s">
        <v>669</v>
      </c>
    </row>
    <row r="442" spans="1:65" s="2" customFormat="1" ht="21.75" customHeight="1">
      <c r="A442" s="36"/>
      <c r="B442" s="37"/>
      <c r="C442" s="240" t="s">
        <v>670</v>
      </c>
      <c r="D442" s="240" t="s">
        <v>351</v>
      </c>
      <c r="E442" s="241" t="s">
        <v>671</v>
      </c>
      <c r="F442" s="242" t="s">
        <v>672</v>
      </c>
      <c r="G442" s="243" t="s">
        <v>137</v>
      </c>
      <c r="H442" s="244">
        <v>3</v>
      </c>
      <c r="I442" s="245"/>
      <c r="J442" s="246">
        <f t="shared" si="0"/>
        <v>0</v>
      </c>
      <c r="K442" s="242" t="s">
        <v>128</v>
      </c>
      <c r="L442" s="247"/>
      <c r="M442" s="248" t="s">
        <v>19</v>
      </c>
      <c r="N442" s="249" t="s">
        <v>45</v>
      </c>
      <c r="O442" s="66"/>
      <c r="P442" s="198">
        <f t="shared" si="1"/>
        <v>0</v>
      </c>
      <c r="Q442" s="198">
        <v>6.0999999999999999E-2</v>
      </c>
      <c r="R442" s="198">
        <f t="shared" si="2"/>
        <v>0.183</v>
      </c>
      <c r="S442" s="198">
        <v>0</v>
      </c>
      <c r="T442" s="199">
        <f t="shared" si="3"/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0" t="s">
        <v>183</v>
      </c>
      <c r="AT442" s="200" t="s">
        <v>351</v>
      </c>
      <c r="AU442" s="200" t="s">
        <v>84</v>
      </c>
      <c r="AY442" s="19" t="s">
        <v>122</v>
      </c>
      <c r="BE442" s="201">
        <f t="shared" si="4"/>
        <v>0</v>
      </c>
      <c r="BF442" s="201">
        <f t="shared" si="5"/>
        <v>0</v>
      </c>
      <c r="BG442" s="201">
        <f t="shared" si="6"/>
        <v>0</v>
      </c>
      <c r="BH442" s="201">
        <f t="shared" si="7"/>
        <v>0</v>
      </c>
      <c r="BI442" s="201">
        <f t="shared" si="8"/>
        <v>0</v>
      </c>
      <c r="BJ442" s="19" t="s">
        <v>82</v>
      </c>
      <c r="BK442" s="201">
        <f t="shared" si="9"/>
        <v>0</v>
      </c>
      <c r="BL442" s="19" t="s">
        <v>129</v>
      </c>
      <c r="BM442" s="200" t="s">
        <v>673</v>
      </c>
    </row>
    <row r="443" spans="1:65" s="2" customFormat="1" ht="21.75" customHeight="1">
      <c r="A443" s="36"/>
      <c r="B443" s="37"/>
      <c r="C443" s="189" t="s">
        <v>674</v>
      </c>
      <c r="D443" s="189" t="s">
        <v>124</v>
      </c>
      <c r="E443" s="190" t="s">
        <v>675</v>
      </c>
      <c r="F443" s="191" t="s">
        <v>676</v>
      </c>
      <c r="G443" s="192" t="s">
        <v>137</v>
      </c>
      <c r="H443" s="193">
        <v>3</v>
      </c>
      <c r="I443" s="194"/>
      <c r="J443" s="195">
        <f t="shared" si="0"/>
        <v>0</v>
      </c>
      <c r="K443" s="191" t="s">
        <v>128</v>
      </c>
      <c r="L443" s="41"/>
      <c r="M443" s="196" t="s">
        <v>19</v>
      </c>
      <c r="N443" s="197" t="s">
        <v>45</v>
      </c>
      <c r="O443" s="66"/>
      <c r="P443" s="198">
        <f t="shared" si="1"/>
        <v>0</v>
      </c>
      <c r="Q443" s="198">
        <v>0</v>
      </c>
      <c r="R443" s="198">
        <f t="shared" si="2"/>
        <v>0</v>
      </c>
      <c r="S443" s="198">
        <v>0.1</v>
      </c>
      <c r="T443" s="199">
        <f t="shared" si="3"/>
        <v>0.30000000000000004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0" t="s">
        <v>129</v>
      </c>
      <c r="AT443" s="200" t="s">
        <v>124</v>
      </c>
      <c r="AU443" s="200" t="s">
        <v>84</v>
      </c>
      <c r="AY443" s="19" t="s">
        <v>122</v>
      </c>
      <c r="BE443" s="201">
        <f t="shared" si="4"/>
        <v>0</v>
      </c>
      <c r="BF443" s="201">
        <f t="shared" si="5"/>
        <v>0</v>
      </c>
      <c r="BG443" s="201">
        <f t="shared" si="6"/>
        <v>0</v>
      </c>
      <c r="BH443" s="201">
        <f t="shared" si="7"/>
        <v>0</v>
      </c>
      <c r="BI443" s="201">
        <f t="shared" si="8"/>
        <v>0</v>
      </c>
      <c r="BJ443" s="19" t="s">
        <v>82</v>
      </c>
      <c r="BK443" s="201">
        <f t="shared" si="9"/>
        <v>0</v>
      </c>
      <c r="BL443" s="19" t="s">
        <v>129</v>
      </c>
      <c r="BM443" s="200" t="s">
        <v>677</v>
      </c>
    </row>
    <row r="444" spans="1:65" s="2" customFormat="1" ht="21.75" customHeight="1">
      <c r="A444" s="36"/>
      <c r="B444" s="37"/>
      <c r="C444" s="189" t="s">
        <v>678</v>
      </c>
      <c r="D444" s="189" t="s">
        <v>124</v>
      </c>
      <c r="E444" s="190" t="s">
        <v>679</v>
      </c>
      <c r="F444" s="191" t="s">
        <v>680</v>
      </c>
      <c r="G444" s="192" t="s">
        <v>137</v>
      </c>
      <c r="H444" s="193">
        <v>3</v>
      </c>
      <c r="I444" s="194"/>
      <c r="J444" s="195">
        <f t="shared" si="0"/>
        <v>0</v>
      </c>
      <c r="K444" s="191" t="s">
        <v>128</v>
      </c>
      <c r="L444" s="41"/>
      <c r="M444" s="196" t="s">
        <v>19</v>
      </c>
      <c r="N444" s="197" t="s">
        <v>45</v>
      </c>
      <c r="O444" s="66"/>
      <c r="P444" s="198">
        <f t="shared" si="1"/>
        <v>0</v>
      </c>
      <c r="Q444" s="198">
        <v>0.21734000000000001</v>
      </c>
      <c r="R444" s="198">
        <f t="shared" si="2"/>
        <v>0.65202000000000004</v>
      </c>
      <c r="S444" s="198">
        <v>0</v>
      </c>
      <c r="T444" s="199">
        <f t="shared" si="3"/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00" t="s">
        <v>129</v>
      </c>
      <c r="AT444" s="200" t="s">
        <v>124</v>
      </c>
      <c r="AU444" s="200" t="s">
        <v>84</v>
      </c>
      <c r="AY444" s="19" t="s">
        <v>122</v>
      </c>
      <c r="BE444" s="201">
        <f t="shared" si="4"/>
        <v>0</v>
      </c>
      <c r="BF444" s="201">
        <f t="shared" si="5"/>
        <v>0</v>
      </c>
      <c r="BG444" s="201">
        <f t="shared" si="6"/>
        <v>0</v>
      </c>
      <c r="BH444" s="201">
        <f t="shared" si="7"/>
        <v>0</v>
      </c>
      <c r="BI444" s="201">
        <f t="shared" si="8"/>
        <v>0</v>
      </c>
      <c r="BJ444" s="19" t="s">
        <v>82</v>
      </c>
      <c r="BK444" s="201">
        <f t="shared" si="9"/>
        <v>0</v>
      </c>
      <c r="BL444" s="19" t="s">
        <v>129</v>
      </c>
      <c r="BM444" s="200" t="s">
        <v>681</v>
      </c>
    </row>
    <row r="445" spans="1:65" s="2" customFormat="1" ht="39">
      <c r="A445" s="36"/>
      <c r="B445" s="37"/>
      <c r="C445" s="38"/>
      <c r="D445" s="202" t="s">
        <v>131</v>
      </c>
      <c r="E445" s="38"/>
      <c r="F445" s="203" t="s">
        <v>682</v>
      </c>
      <c r="G445" s="38"/>
      <c r="H445" s="38"/>
      <c r="I445" s="110"/>
      <c r="J445" s="38"/>
      <c r="K445" s="38"/>
      <c r="L445" s="41"/>
      <c r="M445" s="204"/>
      <c r="N445" s="205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131</v>
      </c>
      <c r="AU445" s="19" t="s">
        <v>84</v>
      </c>
    </row>
    <row r="446" spans="1:65" s="2" customFormat="1" ht="16.5" customHeight="1">
      <c r="A446" s="36"/>
      <c r="B446" s="37"/>
      <c r="C446" s="240" t="s">
        <v>683</v>
      </c>
      <c r="D446" s="240" t="s">
        <v>351</v>
      </c>
      <c r="E446" s="241" t="s">
        <v>684</v>
      </c>
      <c r="F446" s="242" t="s">
        <v>685</v>
      </c>
      <c r="G446" s="243" t="s">
        <v>137</v>
      </c>
      <c r="H446" s="244">
        <v>3</v>
      </c>
      <c r="I446" s="245"/>
      <c r="J446" s="246">
        <f>ROUND(I446*H446,2)</f>
        <v>0</v>
      </c>
      <c r="K446" s="242" t="s">
        <v>128</v>
      </c>
      <c r="L446" s="247"/>
      <c r="M446" s="248" t="s">
        <v>19</v>
      </c>
      <c r="N446" s="249" t="s">
        <v>45</v>
      </c>
      <c r="O446" s="66"/>
      <c r="P446" s="198">
        <f>O446*H446</f>
        <v>0</v>
      </c>
      <c r="Q446" s="198">
        <v>5.0599999999999999E-2</v>
      </c>
      <c r="R446" s="198">
        <f>Q446*H446</f>
        <v>0.15179999999999999</v>
      </c>
      <c r="S446" s="198">
        <v>0</v>
      </c>
      <c r="T446" s="199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0" t="s">
        <v>183</v>
      </c>
      <c r="AT446" s="200" t="s">
        <v>351</v>
      </c>
      <c r="AU446" s="200" t="s">
        <v>84</v>
      </c>
      <c r="AY446" s="19" t="s">
        <v>122</v>
      </c>
      <c r="BE446" s="201">
        <f>IF(N446="základní",J446,0)</f>
        <v>0</v>
      </c>
      <c r="BF446" s="201">
        <f>IF(N446="snížená",J446,0)</f>
        <v>0</v>
      </c>
      <c r="BG446" s="201">
        <f>IF(N446="zákl. přenesená",J446,0)</f>
        <v>0</v>
      </c>
      <c r="BH446" s="201">
        <f>IF(N446="sníž. přenesená",J446,0)</f>
        <v>0</v>
      </c>
      <c r="BI446" s="201">
        <f>IF(N446="nulová",J446,0)</f>
        <v>0</v>
      </c>
      <c r="BJ446" s="19" t="s">
        <v>82</v>
      </c>
      <c r="BK446" s="201">
        <f>ROUND(I446*H446,2)</f>
        <v>0</v>
      </c>
      <c r="BL446" s="19" t="s">
        <v>129</v>
      </c>
      <c r="BM446" s="200" t="s">
        <v>686</v>
      </c>
    </row>
    <row r="447" spans="1:65" s="2" customFormat="1" ht="21.75" customHeight="1">
      <c r="A447" s="36"/>
      <c r="B447" s="37"/>
      <c r="C447" s="189" t="s">
        <v>687</v>
      </c>
      <c r="D447" s="189" t="s">
        <v>124</v>
      </c>
      <c r="E447" s="190" t="s">
        <v>688</v>
      </c>
      <c r="F447" s="191" t="s">
        <v>689</v>
      </c>
      <c r="G447" s="192" t="s">
        <v>137</v>
      </c>
      <c r="H447" s="193">
        <v>5</v>
      </c>
      <c r="I447" s="194"/>
      <c r="J447" s="195">
        <f>ROUND(I447*H447,2)</f>
        <v>0</v>
      </c>
      <c r="K447" s="191" t="s">
        <v>128</v>
      </c>
      <c r="L447" s="41"/>
      <c r="M447" s="196" t="s">
        <v>19</v>
      </c>
      <c r="N447" s="197" t="s">
        <v>45</v>
      </c>
      <c r="O447" s="66"/>
      <c r="P447" s="198">
        <f>O447*H447</f>
        <v>0</v>
      </c>
      <c r="Q447" s="198">
        <v>0.42080000000000001</v>
      </c>
      <c r="R447" s="198">
        <f>Q447*H447</f>
        <v>2.1040000000000001</v>
      </c>
      <c r="S447" s="198">
        <v>0</v>
      </c>
      <c r="T447" s="199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0" t="s">
        <v>129</v>
      </c>
      <c r="AT447" s="200" t="s">
        <v>124</v>
      </c>
      <c r="AU447" s="200" t="s">
        <v>84</v>
      </c>
      <c r="AY447" s="19" t="s">
        <v>122</v>
      </c>
      <c r="BE447" s="201">
        <f>IF(N447="základní",J447,0)</f>
        <v>0</v>
      </c>
      <c r="BF447" s="201">
        <f>IF(N447="snížená",J447,0)</f>
        <v>0</v>
      </c>
      <c r="BG447" s="201">
        <f>IF(N447="zákl. přenesená",J447,0)</f>
        <v>0</v>
      </c>
      <c r="BH447" s="201">
        <f>IF(N447="sníž. přenesená",J447,0)</f>
        <v>0</v>
      </c>
      <c r="BI447" s="201">
        <f>IF(N447="nulová",J447,0)</f>
        <v>0</v>
      </c>
      <c r="BJ447" s="19" t="s">
        <v>82</v>
      </c>
      <c r="BK447" s="201">
        <f>ROUND(I447*H447,2)</f>
        <v>0</v>
      </c>
      <c r="BL447" s="19" t="s">
        <v>129</v>
      </c>
      <c r="BM447" s="200" t="s">
        <v>690</v>
      </c>
    </row>
    <row r="448" spans="1:65" s="2" customFormat="1" ht="136.5">
      <c r="A448" s="36"/>
      <c r="B448" s="37"/>
      <c r="C448" s="38"/>
      <c r="D448" s="202" t="s">
        <v>131</v>
      </c>
      <c r="E448" s="38"/>
      <c r="F448" s="203" t="s">
        <v>691</v>
      </c>
      <c r="G448" s="38"/>
      <c r="H448" s="38"/>
      <c r="I448" s="110"/>
      <c r="J448" s="38"/>
      <c r="K448" s="38"/>
      <c r="L448" s="41"/>
      <c r="M448" s="204"/>
      <c r="N448" s="205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131</v>
      </c>
      <c r="AU448" s="19" t="s">
        <v>84</v>
      </c>
    </row>
    <row r="449" spans="1:65" s="12" customFormat="1" ht="22.9" customHeight="1">
      <c r="B449" s="173"/>
      <c r="C449" s="174"/>
      <c r="D449" s="175" t="s">
        <v>73</v>
      </c>
      <c r="E449" s="187" t="s">
        <v>188</v>
      </c>
      <c r="F449" s="187" t="s">
        <v>692</v>
      </c>
      <c r="G449" s="174"/>
      <c r="H449" s="174"/>
      <c r="I449" s="177"/>
      <c r="J449" s="188">
        <f>BK449</f>
        <v>0</v>
      </c>
      <c r="K449" s="174"/>
      <c r="L449" s="179"/>
      <c r="M449" s="180"/>
      <c r="N449" s="181"/>
      <c r="O449" s="181"/>
      <c r="P449" s="182">
        <f>SUM(P450:P635)</f>
        <v>0</v>
      </c>
      <c r="Q449" s="181"/>
      <c r="R449" s="182">
        <f>SUM(R450:R635)</f>
        <v>158.2433896</v>
      </c>
      <c r="S449" s="181"/>
      <c r="T449" s="183">
        <f>SUM(T450:T635)</f>
        <v>24.874499999999998</v>
      </c>
      <c r="AR449" s="184" t="s">
        <v>82</v>
      </c>
      <c r="AT449" s="185" t="s">
        <v>73</v>
      </c>
      <c r="AU449" s="185" t="s">
        <v>82</v>
      </c>
      <c r="AY449" s="184" t="s">
        <v>122</v>
      </c>
      <c r="BK449" s="186">
        <f>SUM(BK450:BK635)</f>
        <v>0</v>
      </c>
    </row>
    <row r="450" spans="1:65" s="2" customFormat="1" ht="21.75" customHeight="1">
      <c r="A450" s="36"/>
      <c r="B450" s="37"/>
      <c r="C450" s="189" t="s">
        <v>693</v>
      </c>
      <c r="D450" s="189" t="s">
        <v>124</v>
      </c>
      <c r="E450" s="190" t="s">
        <v>694</v>
      </c>
      <c r="F450" s="191" t="s">
        <v>695</v>
      </c>
      <c r="G450" s="192" t="s">
        <v>228</v>
      </c>
      <c r="H450" s="193">
        <v>5.6</v>
      </c>
      <c r="I450" s="194"/>
      <c r="J450" s="195">
        <f>ROUND(I450*H450,2)</f>
        <v>0</v>
      </c>
      <c r="K450" s="191" t="s">
        <v>128</v>
      </c>
      <c r="L450" s="41"/>
      <c r="M450" s="196" t="s">
        <v>19</v>
      </c>
      <c r="N450" s="197" t="s">
        <v>45</v>
      </c>
      <c r="O450" s="66"/>
      <c r="P450" s="198">
        <f>O450*H450</f>
        <v>0</v>
      </c>
      <c r="Q450" s="198">
        <v>0</v>
      </c>
      <c r="R450" s="198">
        <f>Q450*H450</f>
        <v>0</v>
      </c>
      <c r="S450" s="198">
        <v>0.55600000000000005</v>
      </c>
      <c r="T450" s="199">
        <f>S450*H450</f>
        <v>3.1135999999999999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0" t="s">
        <v>129</v>
      </c>
      <c r="AT450" s="200" t="s">
        <v>124</v>
      </c>
      <c r="AU450" s="200" t="s">
        <v>84</v>
      </c>
      <c r="AY450" s="19" t="s">
        <v>122</v>
      </c>
      <c r="BE450" s="201">
        <f>IF(N450="základní",J450,0)</f>
        <v>0</v>
      </c>
      <c r="BF450" s="201">
        <f>IF(N450="snížená",J450,0)</f>
        <v>0</v>
      </c>
      <c r="BG450" s="201">
        <f>IF(N450="zákl. přenesená",J450,0)</f>
        <v>0</v>
      </c>
      <c r="BH450" s="201">
        <f>IF(N450="sníž. přenesená",J450,0)</f>
        <v>0</v>
      </c>
      <c r="BI450" s="201">
        <f>IF(N450="nulová",J450,0)</f>
        <v>0</v>
      </c>
      <c r="BJ450" s="19" t="s">
        <v>82</v>
      </c>
      <c r="BK450" s="201">
        <f>ROUND(I450*H450,2)</f>
        <v>0</v>
      </c>
      <c r="BL450" s="19" t="s">
        <v>129</v>
      </c>
      <c r="BM450" s="200" t="s">
        <v>696</v>
      </c>
    </row>
    <row r="451" spans="1:65" s="13" customFormat="1" ht="11.25">
      <c r="B451" s="206"/>
      <c r="C451" s="207"/>
      <c r="D451" s="202" t="s">
        <v>133</v>
      </c>
      <c r="E451" s="208" t="s">
        <v>19</v>
      </c>
      <c r="F451" s="209" t="s">
        <v>697</v>
      </c>
      <c r="G451" s="207"/>
      <c r="H451" s="210">
        <v>5.6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133</v>
      </c>
      <c r="AU451" s="216" t="s">
        <v>84</v>
      </c>
      <c r="AV451" s="13" t="s">
        <v>84</v>
      </c>
      <c r="AW451" s="13" t="s">
        <v>35</v>
      </c>
      <c r="AX451" s="13" t="s">
        <v>82</v>
      </c>
      <c r="AY451" s="216" t="s">
        <v>122</v>
      </c>
    </row>
    <row r="452" spans="1:65" s="2" customFormat="1" ht="21.75" customHeight="1">
      <c r="A452" s="36"/>
      <c r="B452" s="37"/>
      <c r="C452" s="189" t="s">
        <v>698</v>
      </c>
      <c r="D452" s="189" t="s">
        <v>124</v>
      </c>
      <c r="E452" s="190" t="s">
        <v>699</v>
      </c>
      <c r="F452" s="191" t="s">
        <v>700</v>
      </c>
      <c r="G452" s="192" t="s">
        <v>137</v>
      </c>
      <c r="H452" s="193">
        <v>17</v>
      </c>
      <c r="I452" s="194"/>
      <c r="J452" s="195">
        <f>ROUND(I452*H452,2)</f>
        <v>0</v>
      </c>
      <c r="K452" s="191" t="s">
        <v>128</v>
      </c>
      <c r="L452" s="41"/>
      <c r="M452" s="196" t="s">
        <v>19</v>
      </c>
      <c r="N452" s="197" t="s">
        <v>45</v>
      </c>
      <c r="O452" s="66"/>
      <c r="P452" s="198">
        <f>O452*H452</f>
        <v>0</v>
      </c>
      <c r="Q452" s="198">
        <v>0.11171</v>
      </c>
      <c r="R452" s="198">
        <f>Q452*H452</f>
        <v>1.89907</v>
      </c>
      <c r="S452" s="198">
        <v>0</v>
      </c>
      <c r="T452" s="199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0" t="s">
        <v>129</v>
      </c>
      <c r="AT452" s="200" t="s">
        <v>124</v>
      </c>
      <c r="AU452" s="200" t="s">
        <v>84</v>
      </c>
      <c r="AY452" s="19" t="s">
        <v>122</v>
      </c>
      <c r="BE452" s="201">
        <f>IF(N452="základní",J452,0)</f>
        <v>0</v>
      </c>
      <c r="BF452" s="201">
        <f>IF(N452="snížená",J452,0)</f>
        <v>0</v>
      </c>
      <c r="BG452" s="201">
        <f>IF(N452="zákl. přenesená",J452,0)</f>
        <v>0</v>
      </c>
      <c r="BH452" s="201">
        <f>IF(N452="sníž. přenesená",J452,0)</f>
        <v>0</v>
      </c>
      <c r="BI452" s="201">
        <f>IF(N452="nulová",J452,0)</f>
        <v>0</v>
      </c>
      <c r="BJ452" s="19" t="s">
        <v>82</v>
      </c>
      <c r="BK452" s="201">
        <f>ROUND(I452*H452,2)</f>
        <v>0</v>
      </c>
      <c r="BL452" s="19" t="s">
        <v>129</v>
      </c>
      <c r="BM452" s="200" t="s">
        <v>701</v>
      </c>
    </row>
    <row r="453" spans="1:65" s="2" customFormat="1" ht="87.75">
      <c r="A453" s="36"/>
      <c r="B453" s="37"/>
      <c r="C453" s="38"/>
      <c r="D453" s="202" t="s">
        <v>131</v>
      </c>
      <c r="E453" s="38"/>
      <c r="F453" s="203" t="s">
        <v>702</v>
      </c>
      <c r="G453" s="38"/>
      <c r="H453" s="38"/>
      <c r="I453" s="110"/>
      <c r="J453" s="38"/>
      <c r="K453" s="38"/>
      <c r="L453" s="41"/>
      <c r="M453" s="204"/>
      <c r="N453" s="205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131</v>
      </c>
      <c r="AU453" s="19" t="s">
        <v>84</v>
      </c>
    </row>
    <row r="454" spans="1:65" s="13" customFormat="1" ht="11.25">
      <c r="B454" s="206"/>
      <c r="C454" s="207"/>
      <c r="D454" s="202" t="s">
        <v>133</v>
      </c>
      <c r="E454" s="208" t="s">
        <v>19</v>
      </c>
      <c r="F454" s="209" t="s">
        <v>238</v>
      </c>
      <c r="G454" s="207"/>
      <c r="H454" s="210">
        <v>17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133</v>
      </c>
      <c r="AU454" s="216" t="s">
        <v>84</v>
      </c>
      <c r="AV454" s="13" t="s">
        <v>84</v>
      </c>
      <c r="AW454" s="13" t="s">
        <v>35</v>
      </c>
      <c r="AX454" s="13" t="s">
        <v>82</v>
      </c>
      <c r="AY454" s="216" t="s">
        <v>122</v>
      </c>
    </row>
    <row r="455" spans="1:65" s="2" customFormat="1" ht="16.5" customHeight="1">
      <c r="A455" s="36"/>
      <c r="B455" s="37"/>
      <c r="C455" s="240" t="s">
        <v>703</v>
      </c>
      <c r="D455" s="240" t="s">
        <v>351</v>
      </c>
      <c r="E455" s="241" t="s">
        <v>704</v>
      </c>
      <c r="F455" s="242" t="s">
        <v>705</v>
      </c>
      <c r="G455" s="243" t="s">
        <v>137</v>
      </c>
      <c r="H455" s="244">
        <v>17</v>
      </c>
      <c r="I455" s="245"/>
      <c r="J455" s="246">
        <f>ROUND(I455*H455,2)</f>
        <v>0</v>
      </c>
      <c r="K455" s="242" t="s">
        <v>19</v>
      </c>
      <c r="L455" s="247"/>
      <c r="M455" s="248" t="s">
        <v>19</v>
      </c>
      <c r="N455" s="249" t="s">
        <v>45</v>
      </c>
      <c r="O455" s="66"/>
      <c r="P455" s="198">
        <f>O455*H455</f>
        <v>0</v>
      </c>
      <c r="Q455" s="198">
        <v>2.4E-2</v>
      </c>
      <c r="R455" s="198">
        <f>Q455*H455</f>
        <v>0.40800000000000003</v>
      </c>
      <c r="S455" s="198">
        <v>0</v>
      </c>
      <c r="T455" s="199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00" t="s">
        <v>183</v>
      </c>
      <c r="AT455" s="200" t="s">
        <v>351</v>
      </c>
      <c r="AU455" s="200" t="s">
        <v>84</v>
      </c>
      <c r="AY455" s="19" t="s">
        <v>122</v>
      </c>
      <c r="BE455" s="201">
        <f>IF(N455="základní",J455,0)</f>
        <v>0</v>
      </c>
      <c r="BF455" s="201">
        <f>IF(N455="snížená",J455,0)</f>
        <v>0</v>
      </c>
      <c r="BG455" s="201">
        <f>IF(N455="zákl. přenesená",J455,0)</f>
        <v>0</v>
      </c>
      <c r="BH455" s="201">
        <f>IF(N455="sníž. přenesená",J455,0)</f>
        <v>0</v>
      </c>
      <c r="BI455" s="201">
        <f>IF(N455="nulová",J455,0)</f>
        <v>0</v>
      </c>
      <c r="BJ455" s="19" t="s">
        <v>82</v>
      </c>
      <c r="BK455" s="201">
        <f>ROUND(I455*H455,2)</f>
        <v>0</v>
      </c>
      <c r="BL455" s="19" t="s">
        <v>129</v>
      </c>
      <c r="BM455" s="200" t="s">
        <v>706</v>
      </c>
    </row>
    <row r="456" spans="1:65" s="2" customFormat="1" ht="21.75" customHeight="1">
      <c r="A456" s="36"/>
      <c r="B456" s="37"/>
      <c r="C456" s="189" t="s">
        <v>707</v>
      </c>
      <c r="D456" s="189" t="s">
        <v>124</v>
      </c>
      <c r="E456" s="190" t="s">
        <v>708</v>
      </c>
      <c r="F456" s="191" t="s">
        <v>709</v>
      </c>
      <c r="G456" s="192" t="s">
        <v>137</v>
      </c>
      <c r="H456" s="193">
        <v>25</v>
      </c>
      <c r="I456" s="194"/>
      <c r="J456" s="195">
        <f>ROUND(I456*H456,2)</f>
        <v>0</v>
      </c>
      <c r="K456" s="191" t="s">
        <v>128</v>
      </c>
      <c r="L456" s="41"/>
      <c r="M456" s="196" t="s">
        <v>19</v>
      </c>
      <c r="N456" s="197" t="s">
        <v>45</v>
      </c>
      <c r="O456" s="66"/>
      <c r="P456" s="198">
        <f>O456*H456</f>
        <v>0</v>
      </c>
      <c r="Q456" s="198">
        <v>6.9999999999999999E-4</v>
      </c>
      <c r="R456" s="198">
        <f>Q456*H456</f>
        <v>1.7499999999999998E-2</v>
      </c>
      <c r="S456" s="198">
        <v>0</v>
      </c>
      <c r="T456" s="199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00" t="s">
        <v>129</v>
      </c>
      <c r="AT456" s="200" t="s">
        <v>124</v>
      </c>
      <c r="AU456" s="200" t="s">
        <v>84</v>
      </c>
      <c r="AY456" s="19" t="s">
        <v>122</v>
      </c>
      <c r="BE456" s="201">
        <f>IF(N456="základní",J456,0)</f>
        <v>0</v>
      </c>
      <c r="BF456" s="201">
        <f>IF(N456="snížená",J456,0)</f>
        <v>0</v>
      </c>
      <c r="BG456" s="201">
        <f>IF(N456="zákl. přenesená",J456,0)</f>
        <v>0</v>
      </c>
      <c r="BH456" s="201">
        <f>IF(N456="sníž. přenesená",J456,0)</f>
        <v>0</v>
      </c>
      <c r="BI456" s="201">
        <f>IF(N456="nulová",J456,0)</f>
        <v>0</v>
      </c>
      <c r="BJ456" s="19" t="s">
        <v>82</v>
      </c>
      <c r="BK456" s="201">
        <f>ROUND(I456*H456,2)</f>
        <v>0</v>
      </c>
      <c r="BL456" s="19" t="s">
        <v>129</v>
      </c>
      <c r="BM456" s="200" t="s">
        <v>710</v>
      </c>
    </row>
    <row r="457" spans="1:65" s="2" customFormat="1" ht="195">
      <c r="A457" s="36"/>
      <c r="B457" s="37"/>
      <c r="C457" s="38"/>
      <c r="D457" s="202" t="s">
        <v>131</v>
      </c>
      <c r="E457" s="38"/>
      <c r="F457" s="203" t="s">
        <v>711</v>
      </c>
      <c r="G457" s="38"/>
      <c r="H457" s="38"/>
      <c r="I457" s="110"/>
      <c r="J457" s="38"/>
      <c r="K457" s="38"/>
      <c r="L457" s="41"/>
      <c r="M457" s="204"/>
      <c r="N457" s="205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131</v>
      </c>
      <c r="AU457" s="19" t="s">
        <v>84</v>
      </c>
    </row>
    <row r="458" spans="1:65" s="13" customFormat="1" ht="11.25">
      <c r="B458" s="206"/>
      <c r="C458" s="207"/>
      <c r="D458" s="202" t="s">
        <v>133</v>
      </c>
      <c r="E458" s="208" t="s">
        <v>19</v>
      </c>
      <c r="F458" s="209" t="s">
        <v>712</v>
      </c>
      <c r="G458" s="207"/>
      <c r="H458" s="210">
        <v>1</v>
      </c>
      <c r="I458" s="211"/>
      <c r="J458" s="207"/>
      <c r="K458" s="207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133</v>
      </c>
      <c r="AU458" s="216" t="s">
        <v>84</v>
      </c>
      <c r="AV458" s="13" t="s">
        <v>84</v>
      </c>
      <c r="AW458" s="13" t="s">
        <v>35</v>
      </c>
      <c r="AX458" s="13" t="s">
        <v>74</v>
      </c>
      <c r="AY458" s="216" t="s">
        <v>122</v>
      </c>
    </row>
    <row r="459" spans="1:65" s="13" customFormat="1" ht="11.25">
      <c r="B459" s="206"/>
      <c r="C459" s="207"/>
      <c r="D459" s="202" t="s">
        <v>133</v>
      </c>
      <c r="E459" s="208" t="s">
        <v>19</v>
      </c>
      <c r="F459" s="209" t="s">
        <v>713</v>
      </c>
      <c r="G459" s="207"/>
      <c r="H459" s="210">
        <v>1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133</v>
      </c>
      <c r="AU459" s="216" t="s">
        <v>84</v>
      </c>
      <c r="AV459" s="13" t="s">
        <v>84</v>
      </c>
      <c r="AW459" s="13" t="s">
        <v>35</v>
      </c>
      <c r="AX459" s="13" t="s">
        <v>74</v>
      </c>
      <c r="AY459" s="216" t="s">
        <v>122</v>
      </c>
    </row>
    <row r="460" spans="1:65" s="13" customFormat="1" ht="11.25">
      <c r="B460" s="206"/>
      <c r="C460" s="207"/>
      <c r="D460" s="202" t="s">
        <v>133</v>
      </c>
      <c r="E460" s="208" t="s">
        <v>19</v>
      </c>
      <c r="F460" s="209" t="s">
        <v>714</v>
      </c>
      <c r="G460" s="207"/>
      <c r="H460" s="210">
        <v>1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133</v>
      </c>
      <c r="AU460" s="216" t="s">
        <v>84</v>
      </c>
      <c r="AV460" s="13" t="s">
        <v>84</v>
      </c>
      <c r="AW460" s="13" t="s">
        <v>35</v>
      </c>
      <c r="AX460" s="13" t="s">
        <v>74</v>
      </c>
      <c r="AY460" s="216" t="s">
        <v>122</v>
      </c>
    </row>
    <row r="461" spans="1:65" s="13" customFormat="1" ht="11.25">
      <c r="B461" s="206"/>
      <c r="C461" s="207"/>
      <c r="D461" s="202" t="s">
        <v>133</v>
      </c>
      <c r="E461" s="208" t="s">
        <v>19</v>
      </c>
      <c r="F461" s="209" t="s">
        <v>715</v>
      </c>
      <c r="G461" s="207"/>
      <c r="H461" s="210">
        <v>1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133</v>
      </c>
      <c r="AU461" s="216" t="s">
        <v>84</v>
      </c>
      <c r="AV461" s="13" t="s">
        <v>84</v>
      </c>
      <c r="AW461" s="13" t="s">
        <v>35</v>
      </c>
      <c r="AX461" s="13" t="s">
        <v>74</v>
      </c>
      <c r="AY461" s="216" t="s">
        <v>122</v>
      </c>
    </row>
    <row r="462" spans="1:65" s="13" customFormat="1" ht="11.25">
      <c r="B462" s="206"/>
      <c r="C462" s="207"/>
      <c r="D462" s="202" t="s">
        <v>133</v>
      </c>
      <c r="E462" s="208" t="s">
        <v>19</v>
      </c>
      <c r="F462" s="209" t="s">
        <v>716</v>
      </c>
      <c r="G462" s="207"/>
      <c r="H462" s="210">
        <v>1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133</v>
      </c>
      <c r="AU462" s="216" t="s">
        <v>84</v>
      </c>
      <c r="AV462" s="13" t="s">
        <v>84</v>
      </c>
      <c r="AW462" s="13" t="s">
        <v>35</v>
      </c>
      <c r="AX462" s="13" t="s">
        <v>74</v>
      </c>
      <c r="AY462" s="216" t="s">
        <v>122</v>
      </c>
    </row>
    <row r="463" spans="1:65" s="13" customFormat="1" ht="11.25">
      <c r="B463" s="206"/>
      <c r="C463" s="207"/>
      <c r="D463" s="202" t="s">
        <v>133</v>
      </c>
      <c r="E463" s="208" t="s">
        <v>19</v>
      </c>
      <c r="F463" s="209" t="s">
        <v>717</v>
      </c>
      <c r="G463" s="207"/>
      <c r="H463" s="210">
        <v>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133</v>
      </c>
      <c r="AU463" s="216" t="s">
        <v>84</v>
      </c>
      <c r="AV463" s="13" t="s">
        <v>84</v>
      </c>
      <c r="AW463" s="13" t="s">
        <v>35</v>
      </c>
      <c r="AX463" s="13" t="s">
        <v>74</v>
      </c>
      <c r="AY463" s="216" t="s">
        <v>122</v>
      </c>
    </row>
    <row r="464" spans="1:65" s="13" customFormat="1" ht="11.25">
      <c r="B464" s="206"/>
      <c r="C464" s="207"/>
      <c r="D464" s="202" t="s">
        <v>133</v>
      </c>
      <c r="E464" s="208" t="s">
        <v>19</v>
      </c>
      <c r="F464" s="209" t="s">
        <v>718</v>
      </c>
      <c r="G464" s="207"/>
      <c r="H464" s="210">
        <v>1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133</v>
      </c>
      <c r="AU464" s="216" t="s">
        <v>84</v>
      </c>
      <c r="AV464" s="13" t="s">
        <v>84</v>
      </c>
      <c r="AW464" s="13" t="s">
        <v>35</v>
      </c>
      <c r="AX464" s="13" t="s">
        <v>74</v>
      </c>
      <c r="AY464" s="216" t="s">
        <v>122</v>
      </c>
    </row>
    <row r="465" spans="2:51" s="15" customFormat="1" ht="11.25">
      <c r="B465" s="228"/>
      <c r="C465" s="229"/>
      <c r="D465" s="202" t="s">
        <v>133</v>
      </c>
      <c r="E465" s="230" t="s">
        <v>19</v>
      </c>
      <c r="F465" s="231" t="s">
        <v>719</v>
      </c>
      <c r="G465" s="229"/>
      <c r="H465" s="232">
        <v>7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133</v>
      </c>
      <c r="AU465" s="238" t="s">
        <v>84</v>
      </c>
      <c r="AV465" s="15" t="s">
        <v>140</v>
      </c>
      <c r="AW465" s="15" t="s">
        <v>35</v>
      </c>
      <c r="AX465" s="15" t="s">
        <v>74</v>
      </c>
      <c r="AY465" s="238" t="s">
        <v>122</v>
      </c>
    </row>
    <row r="466" spans="2:51" s="13" customFormat="1" ht="11.25">
      <c r="B466" s="206"/>
      <c r="C466" s="207"/>
      <c r="D466" s="202" t="s">
        <v>133</v>
      </c>
      <c r="E466" s="208" t="s">
        <v>19</v>
      </c>
      <c r="F466" s="209" t="s">
        <v>720</v>
      </c>
      <c r="G466" s="207"/>
      <c r="H466" s="210">
        <v>3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133</v>
      </c>
      <c r="AU466" s="216" t="s">
        <v>84</v>
      </c>
      <c r="AV466" s="13" t="s">
        <v>84</v>
      </c>
      <c r="AW466" s="13" t="s">
        <v>35</v>
      </c>
      <c r="AX466" s="13" t="s">
        <v>74</v>
      </c>
      <c r="AY466" s="216" t="s">
        <v>122</v>
      </c>
    </row>
    <row r="467" spans="2:51" s="13" customFormat="1" ht="11.25">
      <c r="B467" s="206"/>
      <c r="C467" s="207"/>
      <c r="D467" s="202" t="s">
        <v>133</v>
      </c>
      <c r="E467" s="208" t="s">
        <v>19</v>
      </c>
      <c r="F467" s="209" t="s">
        <v>721</v>
      </c>
      <c r="G467" s="207"/>
      <c r="H467" s="210">
        <v>1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133</v>
      </c>
      <c r="AU467" s="216" t="s">
        <v>84</v>
      </c>
      <c r="AV467" s="13" t="s">
        <v>84</v>
      </c>
      <c r="AW467" s="13" t="s">
        <v>35</v>
      </c>
      <c r="AX467" s="13" t="s">
        <v>74</v>
      </c>
      <c r="AY467" s="216" t="s">
        <v>122</v>
      </c>
    </row>
    <row r="468" spans="2:51" s="13" customFormat="1" ht="11.25">
      <c r="B468" s="206"/>
      <c r="C468" s="207"/>
      <c r="D468" s="202" t="s">
        <v>133</v>
      </c>
      <c r="E468" s="208" t="s">
        <v>19</v>
      </c>
      <c r="F468" s="209" t="s">
        <v>722</v>
      </c>
      <c r="G468" s="207"/>
      <c r="H468" s="210">
        <v>1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133</v>
      </c>
      <c r="AU468" s="216" t="s">
        <v>84</v>
      </c>
      <c r="AV468" s="13" t="s">
        <v>84</v>
      </c>
      <c r="AW468" s="13" t="s">
        <v>35</v>
      </c>
      <c r="AX468" s="13" t="s">
        <v>74</v>
      </c>
      <c r="AY468" s="216" t="s">
        <v>122</v>
      </c>
    </row>
    <row r="469" spans="2:51" s="13" customFormat="1" ht="11.25">
      <c r="B469" s="206"/>
      <c r="C469" s="207"/>
      <c r="D469" s="202" t="s">
        <v>133</v>
      </c>
      <c r="E469" s="208" t="s">
        <v>19</v>
      </c>
      <c r="F469" s="209" t="s">
        <v>717</v>
      </c>
      <c r="G469" s="207"/>
      <c r="H469" s="210">
        <v>1</v>
      </c>
      <c r="I469" s="211"/>
      <c r="J469" s="207"/>
      <c r="K469" s="207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133</v>
      </c>
      <c r="AU469" s="216" t="s">
        <v>84</v>
      </c>
      <c r="AV469" s="13" t="s">
        <v>84</v>
      </c>
      <c r="AW469" s="13" t="s">
        <v>35</v>
      </c>
      <c r="AX469" s="13" t="s">
        <v>74</v>
      </c>
      <c r="AY469" s="216" t="s">
        <v>122</v>
      </c>
    </row>
    <row r="470" spans="2:51" s="13" customFormat="1" ht="11.25">
      <c r="B470" s="206"/>
      <c r="C470" s="207"/>
      <c r="D470" s="202" t="s">
        <v>133</v>
      </c>
      <c r="E470" s="208" t="s">
        <v>19</v>
      </c>
      <c r="F470" s="209" t="s">
        <v>723</v>
      </c>
      <c r="G470" s="207"/>
      <c r="H470" s="210">
        <v>1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133</v>
      </c>
      <c r="AU470" s="216" t="s">
        <v>84</v>
      </c>
      <c r="AV470" s="13" t="s">
        <v>84</v>
      </c>
      <c r="AW470" s="13" t="s">
        <v>35</v>
      </c>
      <c r="AX470" s="13" t="s">
        <v>74</v>
      </c>
      <c r="AY470" s="216" t="s">
        <v>122</v>
      </c>
    </row>
    <row r="471" spans="2:51" s="13" customFormat="1" ht="11.25">
      <c r="B471" s="206"/>
      <c r="C471" s="207"/>
      <c r="D471" s="202" t="s">
        <v>133</v>
      </c>
      <c r="E471" s="208" t="s">
        <v>19</v>
      </c>
      <c r="F471" s="209" t="s">
        <v>717</v>
      </c>
      <c r="G471" s="207"/>
      <c r="H471" s="210">
        <v>1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133</v>
      </c>
      <c r="AU471" s="216" t="s">
        <v>84</v>
      </c>
      <c r="AV471" s="13" t="s">
        <v>84</v>
      </c>
      <c r="AW471" s="13" t="s">
        <v>35</v>
      </c>
      <c r="AX471" s="13" t="s">
        <v>74</v>
      </c>
      <c r="AY471" s="216" t="s">
        <v>122</v>
      </c>
    </row>
    <row r="472" spans="2:51" s="13" customFormat="1" ht="11.25">
      <c r="B472" s="206"/>
      <c r="C472" s="207"/>
      <c r="D472" s="202" t="s">
        <v>133</v>
      </c>
      <c r="E472" s="208" t="s">
        <v>19</v>
      </c>
      <c r="F472" s="209" t="s">
        <v>724</v>
      </c>
      <c r="G472" s="207"/>
      <c r="H472" s="210">
        <v>2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133</v>
      </c>
      <c r="AU472" s="216" t="s">
        <v>84</v>
      </c>
      <c r="AV472" s="13" t="s">
        <v>84</v>
      </c>
      <c r="AW472" s="13" t="s">
        <v>35</v>
      </c>
      <c r="AX472" s="13" t="s">
        <v>74</v>
      </c>
      <c r="AY472" s="216" t="s">
        <v>122</v>
      </c>
    </row>
    <row r="473" spans="2:51" s="13" customFormat="1" ht="11.25">
      <c r="B473" s="206"/>
      <c r="C473" s="207"/>
      <c r="D473" s="202" t="s">
        <v>133</v>
      </c>
      <c r="E473" s="208" t="s">
        <v>19</v>
      </c>
      <c r="F473" s="209" t="s">
        <v>725</v>
      </c>
      <c r="G473" s="207"/>
      <c r="H473" s="210">
        <v>1</v>
      </c>
      <c r="I473" s="211"/>
      <c r="J473" s="207"/>
      <c r="K473" s="207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133</v>
      </c>
      <c r="AU473" s="216" t="s">
        <v>84</v>
      </c>
      <c r="AV473" s="13" t="s">
        <v>84</v>
      </c>
      <c r="AW473" s="13" t="s">
        <v>35</v>
      </c>
      <c r="AX473" s="13" t="s">
        <v>74</v>
      </c>
      <c r="AY473" s="216" t="s">
        <v>122</v>
      </c>
    </row>
    <row r="474" spans="2:51" s="13" customFormat="1" ht="11.25">
      <c r="B474" s="206"/>
      <c r="C474" s="207"/>
      <c r="D474" s="202" t="s">
        <v>133</v>
      </c>
      <c r="E474" s="208" t="s">
        <v>19</v>
      </c>
      <c r="F474" s="209" t="s">
        <v>726</v>
      </c>
      <c r="G474" s="207"/>
      <c r="H474" s="210">
        <v>1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133</v>
      </c>
      <c r="AU474" s="216" t="s">
        <v>84</v>
      </c>
      <c r="AV474" s="13" t="s">
        <v>84</v>
      </c>
      <c r="AW474" s="13" t="s">
        <v>35</v>
      </c>
      <c r="AX474" s="13" t="s">
        <v>74</v>
      </c>
      <c r="AY474" s="216" t="s">
        <v>122</v>
      </c>
    </row>
    <row r="475" spans="2:51" s="13" customFormat="1" ht="11.25">
      <c r="B475" s="206"/>
      <c r="C475" s="207"/>
      <c r="D475" s="202" t="s">
        <v>133</v>
      </c>
      <c r="E475" s="208" t="s">
        <v>19</v>
      </c>
      <c r="F475" s="209" t="s">
        <v>727</v>
      </c>
      <c r="G475" s="207"/>
      <c r="H475" s="210">
        <v>1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133</v>
      </c>
      <c r="AU475" s="216" t="s">
        <v>84</v>
      </c>
      <c r="AV475" s="13" t="s">
        <v>84</v>
      </c>
      <c r="AW475" s="13" t="s">
        <v>35</v>
      </c>
      <c r="AX475" s="13" t="s">
        <v>74</v>
      </c>
      <c r="AY475" s="216" t="s">
        <v>122</v>
      </c>
    </row>
    <row r="476" spans="2:51" s="13" customFormat="1" ht="11.25">
      <c r="B476" s="206"/>
      <c r="C476" s="207"/>
      <c r="D476" s="202" t="s">
        <v>133</v>
      </c>
      <c r="E476" s="208" t="s">
        <v>19</v>
      </c>
      <c r="F476" s="209" t="s">
        <v>728</v>
      </c>
      <c r="G476" s="207"/>
      <c r="H476" s="210">
        <v>1</v>
      </c>
      <c r="I476" s="211"/>
      <c r="J476" s="207"/>
      <c r="K476" s="207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133</v>
      </c>
      <c r="AU476" s="216" t="s">
        <v>84</v>
      </c>
      <c r="AV476" s="13" t="s">
        <v>84</v>
      </c>
      <c r="AW476" s="13" t="s">
        <v>35</v>
      </c>
      <c r="AX476" s="13" t="s">
        <v>74</v>
      </c>
      <c r="AY476" s="216" t="s">
        <v>122</v>
      </c>
    </row>
    <row r="477" spans="2:51" s="15" customFormat="1" ht="11.25">
      <c r="B477" s="228"/>
      <c r="C477" s="229"/>
      <c r="D477" s="202" t="s">
        <v>133</v>
      </c>
      <c r="E477" s="230" t="s">
        <v>19</v>
      </c>
      <c r="F477" s="231" t="s">
        <v>729</v>
      </c>
      <c r="G477" s="229"/>
      <c r="H477" s="232">
        <v>14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133</v>
      </c>
      <c r="AU477" s="238" t="s">
        <v>84</v>
      </c>
      <c r="AV477" s="15" t="s">
        <v>140</v>
      </c>
      <c r="AW477" s="15" t="s">
        <v>35</v>
      </c>
      <c r="AX477" s="15" t="s">
        <v>74</v>
      </c>
      <c r="AY477" s="238" t="s">
        <v>122</v>
      </c>
    </row>
    <row r="478" spans="2:51" s="13" customFormat="1" ht="11.25">
      <c r="B478" s="206"/>
      <c r="C478" s="207"/>
      <c r="D478" s="202" t="s">
        <v>133</v>
      </c>
      <c r="E478" s="208" t="s">
        <v>19</v>
      </c>
      <c r="F478" s="209" t="s">
        <v>730</v>
      </c>
      <c r="G478" s="207"/>
      <c r="H478" s="210">
        <v>1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133</v>
      </c>
      <c r="AU478" s="216" t="s">
        <v>84</v>
      </c>
      <c r="AV478" s="13" t="s">
        <v>84</v>
      </c>
      <c r="AW478" s="13" t="s">
        <v>35</v>
      </c>
      <c r="AX478" s="13" t="s">
        <v>74</v>
      </c>
      <c r="AY478" s="216" t="s">
        <v>122</v>
      </c>
    </row>
    <row r="479" spans="2:51" s="13" customFormat="1" ht="11.25">
      <c r="B479" s="206"/>
      <c r="C479" s="207"/>
      <c r="D479" s="202" t="s">
        <v>133</v>
      </c>
      <c r="E479" s="208" t="s">
        <v>19</v>
      </c>
      <c r="F479" s="209" t="s">
        <v>727</v>
      </c>
      <c r="G479" s="207"/>
      <c r="H479" s="210">
        <v>1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133</v>
      </c>
      <c r="AU479" s="216" t="s">
        <v>84</v>
      </c>
      <c r="AV479" s="13" t="s">
        <v>84</v>
      </c>
      <c r="AW479" s="13" t="s">
        <v>35</v>
      </c>
      <c r="AX479" s="13" t="s">
        <v>74</v>
      </c>
      <c r="AY479" s="216" t="s">
        <v>122</v>
      </c>
    </row>
    <row r="480" spans="2:51" s="13" customFormat="1" ht="11.25">
      <c r="B480" s="206"/>
      <c r="C480" s="207"/>
      <c r="D480" s="202" t="s">
        <v>133</v>
      </c>
      <c r="E480" s="208" t="s">
        <v>19</v>
      </c>
      <c r="F480" s="209" t="s">
        <v>731</v>
      </c>
      <c r="G480" s="207"/>
      <c r="H480" s="210">
        <v>1</v>
      </c>
      <c r="I480" s="211"/>
      <c r="J480" s="207"/>
      <c r="K480" s="207"/>
      <c r="L480" s="212"/>
      <c r="M480" s="213"/>
      <c r="N480" s="214"/>
      <c r="O480" s="214"/>
      <c r="P480" s="214"/>
      <c r="Q480" s="214"/>
      <c r="R480" s="214"/>
      <c r="S480" s="214"/>
      <c r="T480" s="215"/>
      <c r="AT480" s="216" t="s">
        <v>133</v>
      </c>
      <c r="AU480" s="216" t="s">
        <v>84</v>
      </c>
      <c r="AV480" s="13" t="s">
        <v>84</v>
      </c>
      <c r="AW480" s="13" t="s">
        <v>35</v>
      </c>
      <c r="AX480" s="13" t="s">
        <v>74</v>
      </c>
      <c r="AY480" s="216" t="s">
        <v>122</v>
      </c>
    </row>
    <row r="481" spans="1:65" s="13" customFormat="1" ht="11.25">
      <c r="B481" s="206"/>
      <c r="C481" s="207"/>
      <c r="D481" s="202" t="s">
        <v>133</v>
      </c>
      <c r="E481" s="208" t="s">
        <v>19</v>
      </c>
      <c r="F481" s="209" t="s">
        <v>717</v>
      </c>
      <c r="G481" s="207"/>
      <c r="H481" s="210">
        <v>1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133</v>
      </c>
      <c r="AU481" s="216" t="s">
        <v>84</v>
      </c>
      <c r="AV481" s="13" t="s">
        <v>84</v>
      </c>
      <c r="AW481" s="13" t="s">
        <v>35</v>
      </c>
      <c r="AX481" s="13" t="s">
        <v>74</v>
      </c>
      <c r="AY481" s="216" t="s">
        <v>122</v>
      </c>
    </row>
    <row r="482" spans="1:65" s="15" customFormat="1" ht="11.25">
      <c r="B482" s="228"/>
      <c r="C482" s="229"/>
      <c r="D482" s="202" t="s">
        <v>133</v>
      </c>
      <c r="E482" s="230" t="s">
        <v>19</v>
      </c>
      <c r="F482" s="231" t="s">
        <v>732</v>
      </c>
      <c r="G482" s="229"/>
      <c r="H482" s="232">
        <v>4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133</v>
      </c>
      <c r="AU482" s="238" t="s">
        <v>84</v>
      </c>
      <c r="AV482" s="15" t="s">
        <v>140</v>
      </c>
      <c r="AW482" s="15" t="s">
        <v>35</v>
      </c>
      <c r="AX482" s="15" t="s">
        <v>74</v>
      </c>
      <c r="AY482" s="238" t="s">
        <v>122</v>
      </c>
    </row>
    <row r="483" spans="1:65" s="14" customFormat="1" ht="11.25">
      <c r="B483" s="217"/>
      <c r="C483" s="218"/>
      <c r="D483" s="202" t="s">
        <v>133</v>
      </c>
      <c r="E483" s="219" t="s">
        <v>19</v>
      </c>
      <c r="F483" s="220" t="s">
        <v>153</v>
      </c>
      <c r="G483" s="218"/>
      <c r="H483" s="221">
        <v>25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133</v>
      </c>
      <c r="AU483" s="227" t="s">
        <v>84</v>
      </c>
      <c r="AV483" s="14" t="s">
        <v>129</v>
      </c>
      <c r="AW483" s="14" t="s">
        <v>35</v>
      </c>
      <c r="AX483" s="14" t="s">
        <v>82</v>
      </c>
      <c r="AY483" s="227" t="s">
        <v>122</v>
      </c>
    </row>
    <row r="484" spans="1:65" s="2" customFormat="1" ht="16.5" customHeight="1">
      <c r="A484" s="36"/>
      <c r="B484" s="37"/>
      <c r="C484" s="240" t="s">
        <v>733</v>
      </c>
      <c r="D484" s="240" t="s">
        <v>351</v>
      </c>
      <c r="E484" s="241" t="s">
        <v>734</v>
      </c>
      <c r="F484" s="242" t="s">
        <v>735</v>
      </c>
      <c r="G484" s="243" t="s">
        <v>137</v>
      </c>
      <c r="H484" s="244">
        <v>7</v>
      </c>
      <c r="I484" s="245"/>
      <c r="J484" s="246">
        <f>ROUND(I484*H484,2)</f>
        <v>0</v>
      </c>
      <c r="K484" s="242" t="s">
        <v>128</v>
      </c>
      <c r="L484" s="247"/>
      <c r="M484" s="248" t="s">
        <v>19</v>
      </c>
      <c r="N484" s="249" t="s">
        <v>45</v>
      </c>
      <c r="O484" s="66"/>
      <c r="P484" s="198">
        <f>O484*H484</f>
        <v>0</v>
      </c>
      <c r="Q484" s="198">
        <v>4.0000000000000001E-3</v>
      </c>
      <c r="R484" s="198">
        <f>Q484*H484</f>
        <v>2.8000000000000001E-2</v>
      </c>
      <c r="S484" s="198">
        <v>0</v>
      </c>
      <c r="T484" s="199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0" t="s">
        <v>183</v>
      </c>
      <c r="AT484" s="200" t="s">
        <v>351</v>
      </c>
      <c r="AU484" s="200" t="s">
        <v>84</v>
      </c>
      <c r="AY484" s="19" t="s">
        <v>122</v>
      </c>
      <c r="BE484" s="201">
        <f>IF(N484="základní",J484,0)</f>
        <v>0</v>
      </c>
      <c r="BF484" s="201">
        <f>IF(N484="snížená",J484,0)</f>
        <v>0</v>
      </c>
      <c r="BG484" s="201">
        <f>IF(N484="zákl. přenesená",J484,0)</f>
        <v>0</v>
      </c>
      <c r="BH484" s="201">
        <f>IF(N484="sníž. přenesená",J484,0)</f>
        <v>0</v>
      </c>
      <c r="BI484" s="201">
        <f>IF(N484="nulová",J484,0)</f>
        <v>0</v>
      </c>
      <c r="BJ484" s="19" t="s">
        <v>82</v>
      </c>
      <c r="BK484" s="201">
        <f>ROUND(I484*H484,2)</f>
        <v>0</v>
      </c>
      <c r="BL484" s="19" t="s">
        <v>129</v>
      </c>
      <c r="BM484" s="200" t="s">
        <v>736</v>
      </c>
    </row>
    <row r="485" spans="1:65" s="13" customFormat="1" ht="11.25">
      <c r="B485" s="206"/>
      <c r="C485" s="207"/>
      <c r="D485" s="202" t="s">
        <v>133</v>
      </c>
      <c r="E485" s="208" t="s">
        <v>19</v>
      </c>
      <c r="F485" s="209" t="s">
        <v>716</v>
      </c>
      <c r="G485" s="207"/>
      <c r="H485" s="210">
        <v>1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133</v>
      </c>
      <c r="AU485" s="216" t="s">
        <v>84</v>
      </c>
      <c r="AV485" s="13" t="s">
        <v>84</v>
      </c>
      <c r="AW485" s="13" t="s">
        <v>35</v>
      </c>
      <c r="AX485" s="13" t="s">
        <v>74</v>
      </c>
      <c r="AY485" s="216" t="s">
        <v>122</v>
      </c>
    </row>
    <row r="486" spans="1:65" s="15" customFormat="1" ht="11.25">
      <c r="B486" s="228"/>
      <c r="C486" s="229"/>
      <c r="D486" s="202" t="s">
        <v>133</v>
      </c>
      <c r="E486" s="230" t="s">
        <v>19</v>
      </c>
      <c r="F486" s="231" t="s">
        <v>719</v>
      </c>
      <c r="G486" s="229"/>
      <c r="H486" s="232">
        <v>1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133</v>
      </c>
      <c r="AU486" s="238" t="s">
        <v>84</v>
      </c>
      <c r="AV486" s="15" t="s">
        <v>140</v>
      </c>
      <c r="AW486" s="15" t="s">
        <v>35</v>
      </c>
      <c r="AX486" s="15" t="s">
        <v>74</v>
      </c>
      <c r="AY486" s="238" t="s">
        <v>122</v>
      </c>
    </row>
    <row r="487" spans="1:65" s="13" customFormat="1" ht="11.25">
      <c r="B487" s="206"/>
      <c r="C487" s="207"/>
      <c r="D487" s="202" t="s">
        <v>133</v>
      </c>
      <c r="E487" s="208" t="s">
        <v>19</v>
      </c>
      <c r="F487" s="209" t="s">
        <v>720</v>
      </c>
      <c r="G487" s="207"/>
      <c r="H487" s="210">
        <v>3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133</v>
      </c>
      <c r="AU487" s="216" t="s">
        <v>84</v>
      </c>
      <c r="AV487" s="13" t="s">
        <v>84</v>
      </c>
      <c r="AW487" s="13" t="s">
        <v>35</v>
      </c>
      <c r="AX487" s="13" t="s">
        <v>74</v>
      </c>
      <c r="AY487" s="216" t="s">
        <v>122</v>
      </c>
    </row>
    <row r="488" spans="1:65" s="13" customFormat="1" ht="11.25">
      <c r="B488" s="206"/>
      <c r="C488" s="207"/>
      <c r="D488" s="202" t="s">
        <v>133</v>
      </c>
      <c r="E488" s="208" t="s">
        <v>19</v>
      </c>
      <c r="F488" s="209" t="s">
        <v>727</v>
      </c>
      <c r="G488" s="207"/>
      <c r="H488" s="210">
        <v>1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133</v>
      </c>
      <c r="AU488" s="216" t="s">
        <v>84</v>
      </c>
      <c r="AV488" s="13" t="s">
        <v>84</v>
      </c>
      <c r="AW488" s="13" t="s">
        <v>35</v>
      </c>
      <c r="AX488" s="13" t="s">
        <v>74</v>
      </c>
      <c r="AY488" s="216" t="s">
        <v>122</v>
      </c>
    </row>
    <row r="489" spans="1:65" s="13" customFormat="1" ht="11.25">
      <c r="B489" s="206"/>
      <c r="C489" s="207"/>
      <c r="D489" s="202" t="s">
        <v>133</v>
      </c>
      <c r="E489" s="208" t="s">
        <v>19</v>
      </c>
      <c r="F489" s="209" t="s">
        <v>728</v>
      </c>
      <c r="G489" s="207"/>
      <c r="H489" s="210">
        <v>1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133</v>
      </c>
      <c r="AU489" s="216" t="s">
        <v>84</v>
      </c>
      <c r="AV489" s="13" t="s">
        <v>84</v>
      </c>
      <c r="AW489" s="13" t="s">
        <v>35</v>
      </c>
      <c r="AX489" s="13" t="s">
        <v>74</v>
      </c>
      <c r="AY489" s="216" t="s">
        <v>122</v>
      </c>
    </row>
    <row r="490" spans="1:65" s="15" customFormat="1" ht="11.25">
      <c r="B490" s="228"/>
      <c r="C490" s="229"/>
      <c r="D490" s="202" t="s">
        <v>133</v>
      </c>
      <c r="E490" s="230" t="s">
        <v>19</v>
      </c>
      <c r="F490" s="231" t="s">
        <v>729</v>
      </c>
      <c r="G490" s="229"/>
      <c r="H490" s="232">
        <v>5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133</v>
      </c>
      <c r="AU490" s="238" t="s">
        <v>84</v>
      </c>
      <c r="AV490" s="15" t="s">
        <v>140</v>
      </c>
      <c r="AW490" s="15" t="s">
        <v>35</v>
      </c>
      <c r="AX490" s="15" t="s">
        <v>74</v>
      </c>
      <c r="AY490" s="238" t="s">
        <v>122</v>
      </c>
    </row>
    <row r="491" spans="1:65" s="13" customFormat="1" ht="11.25">
      <c r="B491" s="206"/>
      <c r="C491" s="207"/>
      <c r="D491" s="202" t="s">
        <v>133</v>
      </c>
      <c r="E491" s="208" t="s">
        <v>19</v>
      </c>
      <c r="F491" s="209" t="s">
        <v>727</v>
      </c>
      <c r="G491" s="207"/>
      <c r="H491" s="210">
        <v>1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133</v>
      </c>
      <c r="AU491" s="216" t="s">
        <v>84</v>
      </c>
      <c r="AV491" s="13" t="s">
        <v>84</v>
      </c>
      <c r="AW491" s="13" t="s">
        <v>35</v>
      </c>
      <c r="AX491" s="13" t="s">
        <v>74</v>
      </c>
      <c r="AY491" s="216" t="s">
        <v>122</v>
      </c>
    </row>
    <row r="492" spans="1:65" s="15" customFormat="1" ht="11.25">
      <c r="B492" s="228"/>
      <c r="C492" s="229"/>
      <c r="D492" s="202" t="s">
        <v>133</v>
      </c>
      <c r="E492" s="230" t="s">
        <v>19</v>
      </c>
      <c r="F492" s="231" t="s">
        <v>732</v>
      </c>
      <c r="G492" s="229"/>
      <c r="H492" s="232">
        <v>1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133</v>
      </c>
      <c r="AU492" s="238" t="s">
        <v>84</v>
      </c>
      <c r="AV492" s="15" t="s">
        <v>140</v>
      </c>
      <c r="AW492" s="15" t="s">
        <v>35</v>
      </c>
      <c r="AX492" s="15" t="s">
        <v>74</v>
      </c>
      <c r="AY492" s="238" t="s">
        <v>122</v>
      </c>
    </row>
    <row r="493" spans="1:65" s="14" customFormat="1" ht="11.25">
      <c r="B493" s="217"/>
      <c r="C493" s="218"/>
      <c r="D493" s="202" t="s">
        <v>133</v>
      </c>
      <c r="E493" s="219" t="s">
        <v>19</v>
      </c>
      <c r="F493" s="220" t="s">
        <v>153</v>
      </c>
      <c r="G493" s="218"/>
      <c r="H493" s="221">
        <v>7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133</v>
      </c>
      <c r="AU493" s="227" t="s">
        <v>84</v>
      </c>
      <c r="AV493" s="14" t="s">
        <v>129</v>
      </c>
      <c r="AW493" s="14" t="s">
        <v>35</v>
      </c>
      <c r="AX493" s="14" t="s">
        <v>82</v>
      </c>
      <c r="AY493" s="227" t="s">
        <v>122</v>
      </c>
    </row>
    <row r="494" spans="1:65" s="2" customFormat="1" ht="21.75" customHeight="1">
      <c r="A494" s="36"/>
      <c r="B494" s="37"/>
      <c r="C494" s="240" t="s">
        <v>737</v>
      </c>
      <c r="D494" s="240" t="s">
        <v>351</v>
      </c>
      <c r="E494" s="241" t="s">
        <v>738</v>
      </c>
      <c r="F494" s="242" t="s">
        <v>739</v>
      </c>
      <c r="G494" s="243" t="s">
        <v>137</v>
      </c>
      <c r="H494" s="244">
        <v>1</v>
      </c>
      <c r="I494" s="245"/>
      <c r="J494" s="246">
        <f>ROUND(I494*H494,2)</f>
        <v>0</v>
      </c>
      <c r="K494" s="242" t="s">
        <v>128</v>
      </c>
      <c r="L494" s="247"/>
      <c r="M494" s="248" t="s">
        <v>19</v>
      </c>
      <c r="N494" s="249" t="s">
        <v>45</v>
      </c>
      <c r="O494" s="66"/>
      <c r="P494" s="198">
        <f>O494*H494</f>
        <v>0</v>
      </c>
      <c r="Q494" s="198">
        <v>4.0000000000000001E-3</v>
      </c>
      <c r="R494" s="198">
        <f>Q494*H494</f>
        <v>4.0000000000000001E-3</v>
      </c>
      <c r="S494" s="198">
        <v>0</v>
      </c>
      <c r="T494" s="199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0" t="s">
        <v>183</v>
      </c>
      <c r="AT494" s="200" t="s">
        <v>351</v>
      </c>
      <c r="AU494" s="200" t="s">
        <v>84</v>
      </c>
      <c r="AY494" s="19" t="s">
        <v>122</v>
      </c>
      <c r="BE494" s="201">
        <f>IF(N494="základní",J494,0)</f>
        <v>0</v>
      </c>
      <c r="BF494" s="201">
        <f>IF(N494="snížená",J494,0)</f>
        <v>0</v>
      </c>
      <c r="BG494" s="201">
        <f>IF(N494="zákl. přenesená",J494,0)</f>
        <v>0</v>
      </c>
      <c r="BH494" s="201">
        <f>IF(N494="sníž. přenesená",J494,0)</f>
        <v>0</v>
      </c>
      <c r="BI494" s="201">
        <f>IF(N494="nulová",J494,0)</f>
        <v>0</v>
      </c>
      <c r="BJ494" s="19" t="s">
        <v>82</v>
      </c>
      <c r="BK494" s="201">
        <f>ROUND(I494*H494,2)</f>
        <v>0</v>
      </c>
      <c r="BL494" s="19" t="s">
        <v>129</v>
      </c>
      <c r="BM494" s="200" t="s">
        <v>740</v>
      </c>
    </row>
    <row r="495" spans="1:65" s="13" customFormat="1" ht="11.25">
      <c r="B495" s="206"/>
      <c r="C495" s="207"/>
      <c r="D495" s="202" t="s">
        <v>133</v>
      </c>
      <c r="E495" s="208" t="s">
        <v>19</v>
      </c>
      <c r="F495" s="209" t="s">
        <v>722</v>
      </c>
      <c r="G495" s="207"/>
      <c r="H495" s="210">
        <v>1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133</v>
      </c>
      <c r="AU495" s="216" t="s">
        <v>84</v>
      </c>
      <c r="AV495" s="13" t="s">
        <v>84</v>
      </c>
      <c r="AW495" s="13" t="s">
        <v>35</v>
      </c>
      <c r="AX495" s="13" t="s">
        <v>74</v>
      </c>
      <c r="AY495" s="216" t="s">
        <v>122</v>
      </c>
    </row>
    <row r="496" spans="1:65" s="14" customFormat="1" ht="11.25">
      <c r="B496" s="217"/>
      <c r="C496" s="218"/>
      <c r="D496" s="202" t="s">
        <v>133</v>
      </c>
      <c r="E496" s="219" t="s">
        <v>19</v>
      </c>
      <c r="F496" s="220" t="s">
        <v>153</v>
      </c>
      <c r="G496" s="218"/>
      <c r="H496" s="221">
        <v>1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133</v>
      </c>
      <c r="AU496" s="227" t="s">
        <v>84</v>
      </c>
      <c r="AV496" s="14" t="s">
        <v>129</v>
      </c>
      <c r="AW496" s="14" t="s">
        <v>35</v>
      </c>
      <c r="AX496" s="14" t="s">
        <v>82</v>
      </c>
      <c r="AY496" s="227" t="s">
        <v>122</v>
      </c>
    </row>
    <row r="497" spans="1:65" s="2" customFormat="1" ht="16.5" customHeight="1">
      <c r="A497" s="36"/>
      <c r="B497" s="37"/>
      <c r="C497" s="240" t="s">
        <v>741</v>
      </c>
      <c r="D497" s="240" t="s">
        <v>351</v>
      </c>
      <c r="E497" s="241" t="s">
        <v>742</v>
      </c>
      <c r="F497" s="242" t="s">
        <v>743</v>
      </c>
      <c r="G497" s="243" t="s">
        <v>137</v>
      </c>
      <c r="H497" s="244">
        <v>3</v>
      </c>
      <c r="I497" s="245"/>
      <c r="J497" s="246">
        <f>ROUND(I497*H497,2)</f>
        <v>0</v>
      </c>
      <c r="K497" s="242" t="s">
        <v>128</v>
      </c>
      <c r="L497" s="247"/>
      <c r="M497" s="248" t="s">
        <v>19</v>
      </c>
      <c r="N497" s="249" t="s">
        <v>45</v>
      </c>
      <c r="O497" s="66"/>
      <c r="P497" s="198">
        <f>O497*H497</f>
        <v>0</v>
      </c>
      <c r="Q497" s="198">
        <v>6.0000000000000001E-3</v>
      </c>
      <c r="R497" s="198">
        <f>Q497*H497</f>
        <v>1.8000000000000002E-2</v>
      </c>
      <c r="S497" s="198">
        <v>0</v>
      </c>
      <c r="T497" s="199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0" t="s">
        <v>183</v>
      </c>
      <c r="AT497" s="200" t="s">
        <v>351</v>
      </c>
      <c r="AU497" s="200" t="s">
        <v>84</v>
      </c>
      <c r="AY497" s="19" t="s">
        <v>122</v>
      </c>
      <c r="BE497" s="201">
        <f>IF(N497="základní",J497,0)</f>
        <v>0</v>
      </c>
      <c r="BF497" s="201">
        <f>IF(N497="snížená",J497,0)</f>
        <v>0</v>
      </c>
      <c r="BG497" s="201">
        <f>IF(N497="zákl. přenesená",J497,0)</f>
        <v>0</v>
      </c>
      <c r="BH497" s="201">
        <f>IF(N497="sníž. přenesená",J497,0)</f>
        <v>0</v>
      </c>
      <c r="BI497" s="201">
        <f>IF(N497="nulová",J497,0)</f>
        <v>0</v>
      </c>
      <c r="BJ497" s="19" t="s">
        <v>82</v>
      </c>
      <c r="BK497" s="201">
        <f>ROUND(I497*H497,2)</f>
        <v>0</v>
      </c>
      <c r="BL497" s="19" t="s">
        <v>129</v>
      </c>
      <c r="BM497" s="200" t="s">
        <v>744</v>
      </c>
    </row>
    <row r="498" spans="1:65" s="13" customFormat="1" ht="11.25">
      <c r="B498" s="206"/>
      <c r="C498" s="207"/>
      <c r="D498" s="202" t="s">
        <v>133</v>
      </c>
      <c r="E498" s="208" t="s">
        <v>19</v>
      </c>
      <c r="F498" s="209" t="s">
        <v>715</v>
      </c>
      <c r="G498" s="207"/>
      <c r="H498" s="210">
        <v>1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133</v>
      </c>
      <c r="AU498" s="216" t="s">
        <v>84</v>
      </c>
      <c r="AV498" s="13" t="s">
        <v>84</v>
      </c>
      <c r="AW498" s="13" t="s">
        <v>35</v>
      </c>
      <c r="AX498" s="13" t="s">
        <v>74</v>
      </c>
      <c r="AY498" s="216" t="s">
        <v>122</v>
      </c>
    </row>
    <row r="499" spans="1:65" s="13" customFormat="1" ht="11.25">
      <c r="B499" s="206"/>
      <c r="C499" s="207"/>
      <c r="D499" s="202" t="s">
        <v>133</v>
      </c>
      <c r="E499" s="208" t="s">
        <v>19</v>
      </c>
      <c r="F499" s="209" t="s">
        <v>725</v>
      </c>
      <c r="G499" s="207"/>
      <c r="H499" s="210">
        <v>1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133</v>
      </c>
      <c r="AU499" s="216" t="s">
        <v>84</v>
      </c>
      <c r="AV499" s="13" t="s">
        <v>84</v>
      </c>
      <c r="AW499" s="13" t="s">
        <v>35</v>
      </c>
      <c r="AX499" s="13" t="s">
        <v>74</v>
      </c>
      <c r="AY499" s="216" t="s">
        <v>122</v>
      </c>
    </row>
    <row r="500" spans="1:65" s="13" customFormat="1" ht="11.25">
      <c r="B500" s="206"/>
      <c r="C500" s="207"/>
      <c r="D500" s="202" t="s">
        <v>133</v>
      </c>
      <c r="E500" s="208" t="s">
        <v>19</v>
      </c>
      <c r="F500" s="209" t="s">
        <v>726</v>
      </c>
      <c r="G500" s="207"/>
      <c r="H500" s="210">
        <v>1</v>
      </c>
      <c r="I500" s="211"/>
      <c r="J500" s="207"/>
      <c r="K500" s="207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133</v>
      </c>
      <c r="AU500" s="216" t="s">
        <v>84</v>
      </c>
      <c r="AV500" s="13" t="s">
        <v>84</v>
      </c>
      <c r="AW500" s="13" t="s">
        <v>35</v>
      </c>
      <c r="AX500" s="13" t="s">
        <v>74</v>
      </c>
      <c r="AY500" s="216" t="s">
        <v>122</v>
      </c>
    </row>
    <row r="501" spans="1:65" s="14" customFormat="1" ht="11.25">
      <c r="B501" s="217"/>
      <c r="C501" s="218"/>
      <c r="D501" s="202" t="s">
        <v>133</v>
      </c>
      <c r="E501" s="219" t="s">
        <v>19</v>
      </c>
      <c r="F501" s="220" t="s">
        <v>153</v>
      </c>
      <c r="G501" s="218"/>
      <c r="H501" s="221">
        <v>3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133</v>
      </c>
      <c r="AU501" s="227" t="s">
        <v>84</v>
      </c>
      <c r="AV501" s="14" t="s">
        <v>129</v>
      </c>
      <c r="AW501" s="14" t="s">
        <v>35</v>
      </c>
      <c r="AX501" s="14" t="s">
        <v>82</v>
      </c>
      <c r="AY501" s="227" t="s">
        <v>122</v>
      </c>
    </row>
    <row r="502" spans="1:65" s="2" customFormat="1" ht="16.5" customHeight="1">
      <c r="A502" s="36"/>
      <c r="B502" s="37"/>
      <c r="C502" s="240" t="s">
        <v>745</v>
      </c>
      <c r="D502" s="240" t="s">
        <v>351</v>
      </c>
      <c r="E502" s="241" t="s">
        <v>746</v>
      </c>
      <c r="F502" s="242" t="s">
        <v>747</v>
      </c>
      <c r="G502" s="243" t="s">
        <v>137</v>
      </c>
      <c r="H502" s="244">
        <v>14</v>
      </c>
      <c r="I502" s="245"/>
      <c r="J502" s="246">
        <f>ROUND(I502*H502,2)</f>
        <v>0</v>
      </c>
      <c r="K502" s="242" t="s">
        <v>128</v>
      </c>
      <c r="L502" s="247"/>
      <c r="M502" s="248" t="s">
        <v>19</v>
      </c>
      <c r="N502" s="249" t="s">
        <v>45</v>
      </c>
      <c r="O502" s="66"/>
      <c r="P502" s="198">
        <f>O502*H502</f>
        <v>0</v>
      </c>
      <c r="Q502" s="198">
        <v>4.0000000000000001E-3</v>
      </c>
      <c r="R502" s="198">
        <f>Q502*H502</f>
        <v>5.6000000000000001E-2</v>
      </c>
      <c r="S502" s="198">
        <v>0</v>
      </c>
      <c r="T502" s="199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00" t="s">
        <v>183</v>
      </c>
      <c r="AT502" s="200" t="s">
        <v>351</v>
      </c>
      <c r="AU502" s="200" t="s">
        <v>84</v>
      </c>
      <c r="AY502" s="19" t="s">
        <v>122</v>
      </c>
      <c r="BE502" s="201">
        <f>IF(N502="základní",J502,0)</f>
        <v>0</v>
      </c>
      <c r="BF502" s="201">
        <f>IF(N502="snížená",J502,0)</f>
        <v>0</v>
      </c>
      <c r="BG502" s="201">
        <f>IF(N502="zákl. přenesená",J502,0)</f>
        <v>0</v>
      </c>
      <c r="BH502" s="201">
        <f>IF(N502="sníž. přenesená",J502,0)</f>
        <v>0</v>
      </c>
      <c r="BI502" s="201">
        <f>IF(N502="nulová",J502,0)</f>
        <v>0</v>
      </c>
      <c r="BJ502" s="19" t="s">
        <v>82</v>
      </c>
      <c r="BK502" s="201">
        <f>ROUND(I502*H502,2)</f>
        <v>0</v>
      </c>
      <c r="BL502" s="19" t="s">
        <v>129</v>
      </c>
      <c r="BM502" s="200" t="s">
        <v>748</v>
      </c>
    </row>
    <row r="503" spans="1:65" s="13" customFormat="1" ht="11.25">
      <c r="B503" s="206"/>
      <c r="C503" s="207"/>
      <c r="D503" s="202" t="s">
        <v>133</v>
      </c>
      <c r="E503" s="208" t="s">
        <v>19</v>
      </c>
      <c r="F503" s="209" t="s">
        <v>712</v>
      </c>
      <c r="G503" s="207"/>
      <c r="H503" s="210">
        <v>1</v>
      </c>
      <c r="I503" s="211"/>
      <c r="J503" s="207"/>
      <c r="K503" s="207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133</v>
      </c>
      <c r="AU503" s="216" t="s">
        <v>84</v>
      </c>
      <c r="AV503" s="13" t="s">
        <v>84</v>
      </c>
      <c r="AW503" s="13" t="s">
        <v>35</v>
      </c>
      <c r="AX503" s="13" t="s">
        <v>74</v>
      </c>
      <c r="AY503" s="216" t="s">
        <v>122</v>
      </c>
    </row>
    <row r="504" spans="1:65" s="13" customFormat="1" ht="11.25">
      <c r="B504" s="206"/>
      <c r="C504" s="207"/>
      <c r="D504" s="202" t="s">
        <v>133</v>
      </c>
      <c r="E504" s="208" t="s">
        <v>19</v>
      </c>
      <c r="F504" s="209" t="s">
        <v>713</v>
      </c>
      <c r="G504" s="207"/>
      <c r="H504" s="210">
        <v>1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133</v>
      </c>
      <c r="AU504" s="216" t="s">
        <v>84</v>
      </c>
      <c r="AV504" s="13" t="s">
        <v>84</v>
      </c>
      <c r="AW504" s="13" t="s">
        <v>35</v>
      </c>
      <c r="AX504" s="13" t="s">
        <v>74</v>
      </c>
      <c r="AY504" s="216" t="s">
        <v>122</v>
      </c>
    </row>
    <row r="505" spans="1:65" s="13" customFormat="1" ht="11.25">
      <c r="B505" s="206"/>
      <c r="C505" s="207"/>
      <c r="D505" s="202" t="s">
        <v>133</v>
      </c>
      <c r="E505" s="208" t="s">
        <v>19</v>
      </c>
      <c r="F505" s="209" t="s">
        <v>714</v>
      </c>
      <c r="G505" s="207"/>
      <c r="H505" s="210">
        <v>1</v>
      </c>
      <c r="I505" s="211"/>
      <c r="J505" s="207"/>
      <c r="K505" s="207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133</v>
      </c>
      <c r="AU505" s="216" t="s">
        <v>84</v>
      </c>
      <c r="AV505" s="13" t="s">
        <v>84</v>
      </c>
      <c r="AW505" s="13" t="s">
        <v>35</v>
      </c>
      <c r="AX505" s="13" t="s">
        <v>74</v>
      </c>
      <c r="AY505" s="216" t="s">
        <v>122</v>
      </c>
    </row>
    <row r="506" spans="1:65" s="13" customFormat="1" ht="11.25">
      <c r="B506" s="206"/>
      <c r="C506" s="207"/>
      <c r="D506" s="202" t="s">
        <v>133</v>
      </c>
      <c r="E506" s="208" t="s">
        <v>19</v>
      </c>
      <c r="F506" s="209" t="s">
        <v>717</v>
      </c>
      <c r="G506" s="207"/>
      <c r="H506" s="210">
        <v>1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133</v>
      </c>
      <c r="AU506" s="216" t="s">
        <v>84</v>
      </c>
      <c r="AV506" s="13" t="s">
        <v>84</v>
      </c>
      <c r="AW506" s="13" t="s">
        <v>35</v>
      </c>
      <c r="AX506" s="13" t="s">
        <v>74</v>
      </c>
      <c r="AY506" s="216" t="s">
        <v>122</v>
      </c>
    </row>
    <row r="507" spans="1:65" s="13" customFormat="1" ht="11.25">
      <c r="B507" s="206"/>
      <c r="C507" s="207"/>
      <c r="D507" s="202" t="s">
        <v>133</v>
      </c>
      <c r="E507" s="208" t="s">
        <v>19</v>
      </c>
      <c r="F507" s="209" t="s">
        <v>718</v>
      </c>
      <c r="G507" s="207"/>
      <c r="H507" s="210">
        <v>1</v>
      </c>
      <c r="I507" s="211"/>
      <c r="J507" s="207"/>
      <c r="K507" s="207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133</v>
      </c>
      <c r="AU507" s="216" t="s">
        <v>84</v>
      </c>
      <c r="AV507" s="13" t="s">
        <v>84</v>
      </c>
      <c r="AW507" s="13" t="s">
        <v>35</v>
      </c>
      <c r="AX507" s="13" t="s">
        <v>74</v>
      </c>
      <c r="AY507" s="216" t="s">
        <v>122</v>
      </c>
    </row>
    <row r="508" spans="1:65" s="13" customFormat="1" ht="11.25">
      <c r="B508" s="206"/>
      <c r="C508" s="207"/>
      <c r="D508" s="202" t="s">
        <v>133</v>
      </c>
      <c r="E508" s="208" t="s">
        <v>19</v>
      </c>
      <c r="F508" s="209" t="s">
        <v>721</v>
      </c>
      <c r="G508" s="207"/>
      <c r="H508" s="210">
        <v>1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133</v>
      </c>
      <c r="AU508" s="216" t="s">
        <v>84</v>
      </c>
      <c r="AV508" s="13" t="s">
        <v>84</v>
      </c>
      <c r="AW508" s="13" t="s">
        <v>35</v>
      </c>
      <c r="AX508" s="13" t="s">
        <v>74</v>
      </c>
      <c r="AY508" s="216" t="s">
        <v>122</v>
      </c>
    </row>
    <row r="509" spans="1:65" s="13" customFormat="1" ht="11.25">
      <c r="B509" s="206"/>
      <c r="C509" s="207"/>
      <c r="D509" s="202" t="s">
        <v>133</v>
      </c>
      <c r="E509" s="208" t="s">
        <v>19</v>
      </c>
      <c r="F509" s="209" t="s">
        <v>717</v>
      </c>
      <c r="G509" s="207"/>
      <c r="H509" s="210">
        <v>1</v>
      </c>
      <c r="I509" s="211"/>
      <c r="J509" s="207"/>
      <c r="K509" s="207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133</v>
      </c>
      <c r="AU509" s="216" t="s">
        <v>84</v>
      </c>
      <c r="AV509" s="13" t="s">
        <v>84</v>
      </c>
      <c r="AW509" s="13" t="s">
        <v>35</v>
      </c>
      <c r="AX509" s="13" t="s">
        <v>74</v>
      </c>
      <c r="AY509" s="216" t="s">
        <v>122</v>
      </c>
    </row>
    <row r="510" spans="1:65" s="13" customFormat="1" ht="11.25">
      <c r="B510" s="206"/>
      <c r="C510" s="207"/>
      <c r="D510" s="202" t="s">
        <v>133</v>
      </c>
      <c r="E510" s="208" t="s">
        <v>19</v>
      </c>
      <c r="F510" s="209" t="s">
        <v>723</v>
      </c>
      <c r="G510" s="207"/>
      <c r="H510" s="210">
        <v>1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133</v>
      </c>
      <c r="AU510" s="216" t="s">
        <v>84</v>
      </c>
      <c r="AV510" s="13" t="s">
        <v>84</v>
      </c>
      <c r="AW510" s="13" t="s">
        <v>35</v>
      </c>
      <c r="AX510" s="13" t="s">
        <v>74</v>
      </c>
      <c r="AY510" s="216" t="s">
        <v>122</v>
      </c>
    </row>
    <row r="511" spans="1:65" s="13" customFormat="1" ht="11.25">
      <c r="B511" s="206"/>
      <c r="C511" s="207"/>
      <c r="D511" s="202" t="s">
        <v>133</v>
      </c>
      <c r="E511" s="208" t="s">
        <v>19</v>
      </c>
      <c r="F511" s="209" t="s">
        <v>717</v>
      </c>
      <c r="G511" s="207"/>
      <c r="H511" s="210">
        <v>1</v>
      </c>
      <c r="I511" s="211"/>
      <c r="J511" s="207"/>
      <c r="K511" s="207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133</v>
      </c>
      <c r="AU511" s="216" t="s">
        <v>84</v>
      </c>
      <c r="AV511" s="13" t="s">
        <v>84</v>
      </c>
      <c r="AW511" s="13" t="s">
        <v>35</v>
      </c>
      <c r="AX511" s="13" t="s">
        <v>74</v>
      </c>
      <c r="AY511" s="216" t="s">
        <v>122</v>
      </c>
    </row>
    <row r="512" spans="1:65" s="13" customFormat="1" ht="11.25">
      <c r="B512" s="206"/>
      <c r="C512" s="207"/>
      <c r="D512" s="202" t="s">
        <v>133</v>
      </c>
      <c r="E512" s="208" t="s">
        <v>19</v>
      </c>
      <c r="F512" s="209" t="s">
        <v>724</v>
      </c>
      <c r="G512" s="207"/>
      <c r="H512" s="210">
        <v>2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133</v>
      </c>
      <c r="AU512" s="216" t="s">
        <v>84</v>
      </c>
      <c r="AV512" s="13" t="s">
        <v>84</v>
      </c>
      <c r="AW512" s="13" t="s">
        <v>35</v>
      </c>
      <c r="AX512" s="13" t="s">
        <v>74</v>
      </c>
      <c r="AY512" s="216" t="s">
        <v>122</v>
      </c>
    </row>
    <row r="513" spans="1:65" s="13" customFormat="1" ht="11.25">
      <c r="B513" s="206"/>
      <c r="C513" s="207"/>
      <c r="D513" s="202" t="s">
        <v>133</v>
      </c>
      <c r="E513" s="208" t="s">
        <v>19</v>
      </c>
      <c r="F513" s="209" t="s">
        <v>730</v>
      </c>
      <c r="G513" s="207"/>
      <c r="H513" s="210">
        <v>1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133</v>
      </c>
      <c r="AU513" s="216" t="s">
        <v>84</v>
      </c>
      <c r="AV513" s="13" t="s">
        <v>84</v>
      </c>
      <c r="AW513" s="13" t="s">
        <v>35</v>
      </c>
      <c r="AX513" s="13" t="s">
        <v>74</v>
      </c>
      <c r="AY513" s="216" t="s">
        <v>122</v>
      </c>
    </row>
    <row r="514" spans="1:65" s="13" customFormat="1" ht="11.25">
      <c r="B514" s="206"/>
      <c r="C514" s="207"/>
      <c r="D514" s="202" t="s">
        <v>133</v>
      </c>
      <c r="E514" s="208" t="s">
        <v>19</v>
      </c>
      <c r="F514" s="209" t="s">
        <v>731</v>
      </c>
      <c r="G514" s="207"/>
      <c r="H514" s="210">
        <v>1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133</v>
      </c>
      <c r="AU514" s="216" t="s">
        <v>84</v>
      </c>
      <c r="AV514" s="13" t="s">
        <v>84</v>
      </c>
      <c r="AW514" s="13" t="s">
        <v>35</v>
      </c>
      <c r="AX514" s="13" t="s">
        <v>74</v>
      </c>
      <c r="AY514" s="216" t="s">
        <v>122</v>
      </c>
    </row>
    <row r="515" spans="1:65" s="13" customFormat="1" ht="11.25">
      <c r="B515" s="206"/>
      <c r="C515" s="207"/>
      <c r="D515" s="202" t="s">
        <v>133</v>
      </c>
      <c r="E515" s="208" t="s">
        <v>19</v>
      </c>
      <c r="F515" s="209" t="s">
        <v>717</v>
      </c>
      <c r="G515" s="207"/>
      <c r="H515" s="210">
        <v>1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133</v>
      </c>
      <c r="AU515" s="216" t="s">
        <v>84</v>
      </c>
      <c r="AV515" s="13" t="s">
        <v>84</v>
      </c>
      <c r="AW515" s="13" t="s">
        <v>35</v>
      </c>
      <c r="AX515" s="13" t="s">
        <v>74</v>
      </c>
      <c r="AY515" s="216" t="s">
        <v>122</v>
      </c>
    </row>
    <row r="516" spans="1:65" s="14" customFormat="1" ht="11.25">
      <c r="B516" s="217"/>
      <c r="C516" s="218"/>
      <c r="D516" s="202" t="s">
        <v>133</v>
      </c>
      <c r="E516" s="219" t="s">
        <v>19</v>
      </c>
      <c r="F516" s="220" t="s">
        <v>153</v>
      </c>
      <c r="G516" s="218"/>
      <c r="H516" s="221">
        <v>14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133</v>
      </c>
      <c r="AU516" s="227" t="s">
        <v>84</v>
      </c>
      <c r="AV516" s="14" t="s">
        <v>129</v>
      </c>
      <c r="AW516" s="14" t="s">
        <v>35</v>
      </c>
      <c r="AX516" s="14" t="s">
        <v>82</v>
      </c>
      <c r="AY516" s="227" t="s">
        <v>122</v>
      </c>
    </row>
    <row r="517" spans="1:65" s="2" customFormat="1" ht="21.75" customHeight="1">
      <c r="A517" s="36"/>
      <c r="B517" s="37"/>
      <c r="C517" s="189" t="s">
        <v>749</v>
      </c>
      <c r="D517" s="189" t="s">
        <v>124</v>
      </c>
      <c r="E517" s="190" t="s">
        <v>750</v>
      </c>
      <c r="F517" s="191" t="s">
        <v>751</v>
      </c>
      <c r="G517" s="192" t="s">
        <v>137</v>
      </c>
      <c r="H517" s="193">
        <v>18</v>
      </c>
      <c r="I517" s="194"/>
      <c r="J517" s="195">
        <f>ROUND(I517*H517,2)</f>
        <v>0</v>
      </c>
      <c r="K517" s="191" t="s">
        <v>128</v>
      </c>
      <c r="L517" s="41"/>
      <c r="M517" s="196" t="s">
        <v>19</v>
      </c>
      <c r="N517" s="197" t="s">
        <v>45</v>
      </c>
      <c r="O517" s="66"/>
      <c r="P517" s="198">
        <f>O517*H517</f>
        <v>0</v>
      </c>
      <c r="Q517" s="198">
        <v>0.11241</v>
      </c>
      <c r="R517" s="198">
        <f>Q517*H517</f>
        <v>2.02338</v>
      </c>
      <c r="S517" s="198">
        <v>0</v>
      </c>
      <c r="T517" s="199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00" t="s">
        <v>129</v>
      </c>
      <c r="AT517" s="200" t="s">
        <v>124</v>
      </c>
      <c r="AU517" s="200" t="s">
        <v>84</v>
      </c>
      <c r="AY517" s="19" t="s">
        <v>122</v>
      </c>
      <c r="BE517" s="201">
        <f>IF(N517="základní",J517,0)</f>
        <v>0</v>
      </c>
      <c r="BF517" s="201">
        <f>IF(N517="snížená",J517,0)</f>
        <v>0</v>
      </c>
      <c r="BG517" s="201">
        <f>IF(N517="zákl. přenesená",J517,0)</f>
        <v>0</v>
      </c>
      <c r="BH517" s="201">
        <f>IF(N517="sníž. přenesená",J517,0)</f>
        <v>0</v>
      </c>
      <c r="BI517" s="201">
        <f>IF(N517="nulová",J517,0)</f>
        <v>0</v>
      </c>
      <c r="BJ517" s="19" t="s">
        <v>82</v>
      </c>
      <c r="BK517" s="201">
        <f>ROUND(I517*H517,2)</f>
        <v>0</v>
      </c>
      <c r="BL517" s="19" t="s">
        <v>129</v>
      </c>
      <c r="BM517" s="200" t="s">
        <v>752</v>
      </c>
    </row>
    <row r="518" spans="1:65" s="2" customFormat="1" ht="117">
      <c r="A518" s="36"/>
      <c r="B518" s="37"/>
      <c r="C518" s="38"/>
      <c r="D518" s="202" t="s">
        <v>131</v>
      </c>
      <c r="E518" s="38"/>
      <c r="F518" s="203" t="s">
        <v>753</v>
      </c>
      <c r="G518" s="38"/>
      <c r="H518" s="38"/>
      <c r="I518" s="110"/>
      <c r="J518" s="38"/>
      <c r="K518" s="38"/>
      <c r="L518" s="41"/>
      <c r="M518" s="204"/>
      <c r="N518" s="205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131</v>
      </c>
      <c r="AU518" s="19" t="s">
        <v>84</v>
      </c>
    </row>
    <row r="519" spans="1:65" s="13" customFormat="1" ht="11.25">
      <c r="B519" s="206"/>
      <c r="C519" s="207"/>
      <c r="D519" s="202" t="s">
        <v>133</v>
      </c>
      <c r="E519" s="208" t="s">
        <v>19</v>
      </c>
      <c r="F519" s="209" t="s">
        <v>754</v>
      </c>
      <c r="G519" s="207"/>
      <c r="H519" s="210">
        <v>6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133</v>
      </c>
      <c r="AU519" s="216" t="s">
        <v>84</v>
      </c>
      <c r="AV519" s="13" t="s">
        <v>84</v>
      </c>
      <c r="AW519" s="13" t="s">
        <v>35</v>
      </c>
      <c r="AX519" s="13" t="s">
        <v>74</v>
      </c>
      <c r="AY519" s="216" t="s">
        <v>122</v>
      </c>
    </row>
    <row r="520" spans="1:65" s="13" customFormat="1" ht="11.25">
      <c r="B520" s="206"/>
      <c r="C520" s="207"/>
      <c r="D520" s="202" t="s">
        <v>133</v>
      </c>
      <c r="E520" s="208" t="s">
        <v>19</v>
      </c>
      <c r="F520" s="209" t="s">
        <v>755</v>
      </c>
      <c r="G520" s="207"/>
      <c r="H520" s="210">
        <v>5</v>
      </c>
      <c r="I520" s="211"/>
      <c r="J520" s="207"/>
      <c r="K520" s="207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133</v>
      </c>
      <c r="AU520" s="216" t="s">
        <v>84</v>
      </c>
      <c r="AV520" s="13" t="s">
        <v>84</v>
      </c>
      <c r="AW520" s="13" t="s">
        <v>35</v>
      </c>
      <c r="AX520" s="13" t="s">
        <v>74</v>
      </c>
      <c r="AY520" s="216" t="s">
        <v>122</v>
      </c>
    </row>
    <row r="521" spans="1:65" s="13" customFormat="1" ht="11.25">
      <c r="B521" s="206"/>
      <c r="C521" s="207"/>
      <c r="D521" s="202" t="s">
        <v>133</v>
      </c>
      <c r="E521" s="208" t="s">
        <v>19</v>
      </c>
      <c r="F521" s="209" t="s">
        <v>756</v>
      </c>
      <c r="G521" s="207"/>
      <c r="H521" s="210">
        <v>5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133</v>
      </c>
      <c r="AU521" s="216" t="s">
        <v>84</v>
      </c>
      <c r="AV521" s="13" t="s">
        <v>84</v>
      </c>
      <c r="AW521" s="13" t="s">
        <v>35</v>
      </c>
      <c r="AX521" s="13" t="s">
        <v>74</v>
      </c>
      <c r="AY521" s="216" t="s">
        <v>122</v>
      </c>
    </row>
    <row r="522" spans="1:65" s="13" customFormat="1" ht="11.25">
      <c r="B522" s="206"/>
      <c r="C522" s="207"/>
      <c r="D522" s="202" t="s">
        <v>133</v>
      </c>
      <c r="E522" s="208" t="s">
        <v>19</v>
      </c>
      <c r="F522" s="209" t="s">
        <v>757</v>
      </c>
      <c r="G522" s="207"/>
      <c r="H522" s="210">
        <v>2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133</v>
      </c>
      <c r="AU522" s="216" t="s">
        <v>84</v>
      </c>
      <c r="AV522" s="13" t="s">
        <v>84</v>
      </c>
      <c r="AW522" s="13" t="s">
        <v>35</v>
      </c>
      <c r="AX522" s="13" t="s">
        <v>74</v>
      </c>
      <c r="AY522" s="216" t="s">
        <v>122</v>
      </c>
    </row>
    <row r="523" spans="1:65" s="14" customFormat="1" ht="11.25">
      <c r="B523" s="217"/>
      <c r="C523" s="218"/>
      <c r="D523" s="202" t="s">
        <v>133</v>
      </c>
      <c r="E523" s="219" t="s">
        <v>19</v>
      </c>
      <c r="F523" s="220" t="s">
        <v>153</v>
      </c>
      <c r="G523" s="218"/>
      <c r="H523" s="221">
        <v>18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133</v>
      </c>
      <c r="AU523" s="227" t="s">
        <v>84</v>
      </c>
      <c r="AV523" s="14" t="s">
        <v>129</v>
      </c>
      <c r="AW523" s="14" t="s">
        <v>35</v>
      </c>
      <c r="AX523" s="14" t="s">
        <v>82</v>
      </c>
      <c r="AY523" s="227" t="s">
        <v>122</v>
      </c>
    </row>
    <row r="524" spans="1:65" s="2" customFormat="1" ht="16.5" customHeight="1">
      <c r="A524" s="36"/>
      <c r="B524" s="37"/>
      <c r="C524" s="240" t="s">
        <v>758</v>
      </c>
      <c r="D524" s="240" t="s">
        <v>351</v>
      </c>
      <c r="E524" s="241" t="s">
        <v>759</v>
      </c>
      <c r="F524" s="242" t="s">
        <v>760</v>
      </c>
      <c r="G524" s="243" t="s">
        <v>137</v>
      </c>
      <c r="H524" s="244">
        <v>18</v>
      </c>
      <c r="I524" s="245"/>
      <c r="J524" s="246">
        <f>ROUND(I524*H524,2)</f>
        <v>0</v>
      </c>
      <c r="K524" s="242" t="s">
        <v>128</v>
      </c>
      <c r="L524" s="247"/>
      <c r="M524" s="248" t="s">
        <v>19</v>
      </c>
      <c r="N524" s="249" t="s">
        <v>45</v>
      </c>
      <c r="O524" s="66"/>
      <c r="P524" s="198">
        <f>O524*H524</f>
        <v>0</v>
      </c>
      <c r="Q524" s="198">
        <v>2.5000000000000001E-3</v>
      </c>
      <c r="R524" s="198">
        <f>Q524*H524</f>
        <v>4.4999999999999998E-2</v>
      </c>
      <c r="S524" s="198">
        <v>0</v>
      </c>
      <c r="T524" s="199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0" t="s">
        <v>183</v>
      </c>
      <c r="AT524" s="200" t="s">
        <v>351</v>
      </c>
      <c r="AU524" s="200" t="s">
        <v>84</v>
      </c>
      <c r="AY524" s="19" t="s">
        <v>122</v>
      </c>
      <c r="BE524" s="201">
        <f>IF(N524="základní",J524,0)</f>
        <v>0</v>
      </c>
      <c r="BF524" s="201">
        <f>IF(N524="snížená",J524,0)</f>
        <v>0</v>
      </c>
      <c r="BG524" s="201">
        <f>IF(N524="zákl. přenesená",J524,0)</f>
        <v>0</v>
      </c>
      <c r="BH524" s="201">
        <f>IF(N524="sníž. přenesená",J524,0)</f>
        <v>0</v>
      </c>
      <c r="BI524" s="201">
        <f>IF(N524="nulová",J524,0)</f>
        <v>0</v>
      </c>
      <c r="BJ524" s="19" t="s">
        <v>82</v>
      </c>
      <c r="BK524" s="201">
        <f>ROUND(I524*H524,2)</f>
        <v>0</v>
      </c>
      <c r="BL524" s="19" t="s">
        <v>129</v>
      </c>
      <c r="BM524" s="200" t="s">
        <v>761</v>
      </c>
    </row>
    <row r="525" spans="1:65" s="2" customFormat="1" ht="16.5" customHeight="1">
      <c r="A525" s="36"/>
      <c r="B525" s="37"/>
      <c r="C525" s="240" t="s">
        <v>762</v>
      </c>
      <c r="D525" s="240" t="s">
        <v>351</v>
      </c>
      <c r="E525" s="241" t="s">
        <v>763</v>
      </c>
      <c r="F525" s="242" t="s">
        <v>764</v>
      </c>
      <c r="G525" s="243" t="s">
        <v>137</v>
      </c>
      <c r="H525" s="244">
        <v>18</v>
      </c>
      <c r="I525" s="245"/>
      <c r="J525" s="246">
        <f>ROUND(I525*H525,2)</f>
        <v>0</v>
      </c>
      <c r="K525" s="242" t="s">
        <v>128</v>
      </c>
      <c r="L525" s="247"/>
      <c r="M525" s="248" t="s">
        <v>19</v>
      </c>
      <c r="N525" s="249" t="s">
        <v>45</v>
      </c>
      <c r="O525" s="66"/>
      <c r="P525" s="198">
        <f>O525*H525</f>
        <v>0</v>
      </c>
      <c r="Q525" s="198">
        <v>3.0000000000000001E-3</v>
      </c>
      <c r="R525" s="198">
        <f>Q525*H525</f>
        <v>5.3999999999999999E-2</v>
      </c>
      <c r="S525" s="198">
        <v>0</v>
      </c>
      <c r="T525" s="199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200" t="s">
        <v>183</v>
      </c>
      <c r="AT525" s="200" t="s">
        <v>351</v>
      </c>
      <c r="AU525" s="200" t="s">
        <v>84</v>
      </c>
      <c r="AY525" s="19" t="s">
        <v>122</v>
      </c>
      <c r="BE525" s="201">
        <f>IF(N525="základní",J525,0)</f>
        <v>0</v>
      </c>
      <c r="BF525" s="201">
        <f>IF(N525="snížená",J525,0)</f>
        <v>0</v>
      </c>
      <c r="BG525" s="201">
        <f>IF(N525="zákl. přenesená",J525,0)</f>
        <v>0</v>
      </c>
      <c r="BH525" s="201">
        <f>IF(N525="sníž. přenesená",J525,0)</f>
        <v>0</v>
      </c>
      <c r="BI525" s="201">
        <f>IF(N525="nulová",J525,0)</f>
        <v>0</v>
      </c>
      <c r="BJ525" s="19" t="s">
        <v>82</v>
      </c>
      <c r="BK525" s="201">
        <f>ROUND(I525*H525,2)</f>
        <v>0</v>
      </c>
      <c r="BL525" s="19" t="s">
        <v>129</v>
      </c>
      <c r="BM525" s="200" t="s">
        <v>765</v>
      </c>
    </row>
    <row r="526" spans="1:65" s="2" customFormat="1" ht="16.5" customHeight="1">
      <c r="A526" s="36"/>
      <c r="B526" s="37"/>
      <c r="C526" s="240" t="s">
        <v>766</v>
      </c>
      <c r="D526" s="240" t="s">
        <v>351</v>
      </c>
      <c r="E526" s="241" t="s">
        <v>767</v>
      </c>
      <c r="F526" s="242" t="s">
        <v>768</v>
      </c>
      <c r="G526" s="243" t="s">
        <v>137</v>
      </c>
      <c r="H526" s="244">
        <v>18</v>
      </c>
      <c r="I526" s="245"/>
      <c r="J526" s="246">
        <f>ROUND(I526*H526,2)</f>
        <v>0</v>
      </c>
      <c r="K526" s="242" t="s">
        <v>128</v>
      </c>
      <c r="L526" s="247"/>
      <c r="M526" s="248" t="s">
        <v>19</v>
      </c>
      <c r="N526" s="249" t="s">
        <v>45</v>
      </c>
      <c r="O526" s="66"/>
      <c r="P526" s="198">
        <f>O526*H526</f>
        <v>0</v>
      </c>
      <c r="Q526" s="198">
        <v>1E-4</v>
      </c>
      <c r="R526" s="198">
        <f>Q526*H526</f>
        <v>1.8000000000000002E-3</v>
      </c>
      <c r="S526" s="198">
        <v>0</v>
      </c>
      <c r="T526" s="199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0" t="s">
        <v>183</v>
      </c>
      <c r="AT526" s="200" t="s">
        <v>351</v>
      </c>
      <c r="AU526" s="200" t="s">
        <v>84</v>
      </c>
      <c r="AY526" s="19" t="s">
        <v>122</v>
      </c>
      <c r="BE526" s="201">
        <f>IF(N526="základní",J526,0)</f>
        <v>0</v>
      </c>
      <c r="BF526" s="201">
        <f>IF(N526="snížená",J526,0)</f>
        <v>0</v>
      </c>
      <c r="BG526" s="201">
        <f>IF(N526="zákl. přenesená",J526,0)</f>
        <v>0</v>
      </c>
      <c r="BH526" s="201">
        <f>IF(N526="sníž. přenesená",J526,0)</f>
        <v>0</v>
      </c>
      <c r="BI526" s="201">
        <f>IF(N526="nulová",J526,0)</f>
        <v>0</v>
      </c>
      <c r="BJ526" s="19" t="s">
        <v>82</v>
      </c>
      <c r="BK526" s="201">
        <f>ROUND(I526*H526,2)</f>
        <v>0</v>
      </c>
      <c r="BL526" s="19" t="s">
        <v>129</v>
      </c>
      <c r="BM526" s="200" t="s">
        <v>769</v>
      </c>
    </row>
    <row r="527" spans="1:65" s="2" customFormat="1" ht="16.5" customHeight="1">
      <c r="A527" s="36"/>
      <c r="B527" s="37"/>
      <c r="C527" s="240" t="s">
        <v>770</v>
      </c>
      <c r="D527" s="240" t="s">
        <v>351</v>
      </c>
      <c r="E527" s="241" t="s">
        <v>771</v>
      </c>
      <c r="F527" s="242" t="s">
        <v>772</v>
      </c>
      <c r="G527" s="243" t="s">
        <v>137</v>
      </c>
      <c r="H527" s="244">
        <v>50</v>
      </c>
      <c r="I527" s="245"/>
      <c r="J527" s="246">
        <f>ROUND(I527*H527,2)</f>
        <v>0</v>
      </c>
      <c r="K527" s="242" t="s">
        <v>128</v>
      </c>
      <c r="L527" s="247"/>
      <c r="M527" s="248" t="s">
        <v>19</v>
      </c>
      <c r="N527" s="249" t="s">
        <v>45</v>
      </c>
      <c r="O527" s="66"/>
      <c r="P527" s="198">
        <f>O527*H527</f>
        <v>0</v>
      </c>
      <c r="Q527" s="198">
        <v>3.5E-4</v>
      </c>
      <c r="R527" s="198">
        <f>Q527*H527</f>
        <v>1.7499999999999998E-2</v>
      </c>
      <c r="S527" s="198">
        <v>0</v>
      </c>
      <c r="T527" s="199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00" t="s">
        <v>183</v>
      </c>
      <c r="AT527" s="200" t="s">
        <v>351</v>
      </c>
      <c r="AU527" s="200" t="s">
        <v>84</v>
      </c>
      <c r="AY527" s="19" t="s">
        <v>122</v>
      </c>
      <c r="BE527" s="201">
        <f>IF(N527="základní",J527,0)</f>
        <v>0</v>
      </c>
      <c r="BF527" s="201">
        <f>IF(N527="snížená",J527,0)</f>
        <v>0</v>
      </c>
      <c r="BG527" s="201">
        <f>IF(N527="zákl. přenesená",J527,0)</f>
        <v>0</v>
      </c>
      <c r="BH527" s="201">
        <f>IF(N527="sníž. přenesená",J527,0)</f>
        <v>0</v>
      </c>
      <c r="BI527" s="201">
        <f>IF(N527="nulová",J527,0)</f>
        <v>0</v>
      </c>
      <c r="BJ527" s="19" t="s">
        <v>82</v>
      </c>
      <c r="BK527" s="201">
        <f>ROUND(I527*H527,2)</f>
        <v>0</v>
      </c>
      <c r="BL527" s="19" t="s">
        <v>129</v>
      </c>
      <c r="BM527" s="200" t="s">
        <v>773</v>
      </c>
    </row>
    <row r="528" spans="1:65" s="13" customFormat="1" ht="11.25">
      <c r="B528" s="206"/>
      <c r="C528" s="207"/>
      <c r="D528" s="202" t="s">
        <v>133</v>
      </c>
      <c r="E528" s="208" t="s">
        <v>19</v>
      </c>
      <c r="F528" s="209" t="s">
        <v>774</v>
      </c>
      <c r="G528" s="207"/>
      <c r="H528" s="210">
        <v>50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133</v>
      </c>
      <c r="AU528" s="216" t="s">
        <v>84</v>
      </c>
      <c r="AV528" s="13" t="s">
        <v>84</v>
      </c>
      <c r="AW528" s="13" t="s">
        <v>35</v>
      </c>
      <c r="AX528" s="13" t="s">
        <v>82</v>
      </c>
      <c r="AY528" s="216" t="s">
        <v>122</v>
      </c>
    </row>
    <row r="529" spans="1:65" s="2" customFormat="1" ht="21.75" customHeight="1">
      <c r="A529" s="36"/>
      <c r="B529" s="37"/>
      <c r="C529" s="189" t="s">
        <v>775</v>
      </c>
      <c r="D529" s="189" t="s">
        <v>124</v>
      </c>
      <c r="E529" s="190" t="s">
        <v>776</v>
      </c>
      <c r="F529" s="191" t="s">
        <v>777</v>
      </c>
      <c r="G529" s="192" t="s">
        <v>228</v>
      </c>
      <c r="H529" s="193">
        <v>146.4</v>
      </c>
      <c r="I529" s="194"/>
      <c r="J529" s="195">
        <f>ROUND(I529*H529,2)</f>
        <v>0</v>
      </c>
      <c r="K529" s="191" t="s">
        <v>128</v>
      </c>
      <c r="L529" s="41"/>
      <c r="M529" s="196" t="s">
        <v>19</v>
      </c>
      <c r="N529" s="197" t="s">
        <v>45</v>
      </c>
      <c r="O529" s="66"/>
      <c r="P529" s="198">
        <f>O529*H529</f>
        <v>0</v>
      </c>
      <c r="Q529" s="198">
        <v>8.0000000000000007E-5</v>
      </c>
      <c r="R529" s="198">
        <f>Q529*H529</f>
        <v>1.1712000000000002E-2</v>
      </c>
      <c r="S529" s="198">
        <v>0</v>
      </c>
      <c r="T529" s="199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200" t="s">
        <v>129</v>
      </c>
      <c r="AT529" s="200" t="s">
        <v>124</v>
      </c>
      <c r="AU529" s="200" t="s">
        <v>84</v>
      </c>
      <c r="AY529" s="19" t="s">
        <v>122</v>
      </c>
      <c r="BE529" s="201">
        <f>IF(N529="základní",J529,0)</f>
        <v>0</v>
      </c>
      <c r="BF529" s="201">
        <f>IF(N529="snížená",J529,0)</f>
        <v>0</v>
      </c>
      <c r="BG529" s="201">
        <f>IF(N529="zákl. přenesená",J529,0)</f>
        <v>0</v>
      </c>
      <c r="BH529" s="201">
        <f>IF(N529="sníž. přenesená",J529,0)</f>
        <v>0</v>
      </c>
      <c r="BI529" s="201">
        <f>IF(N529="nulová",J529,0)</f>
        <v>0</v>
      </c>
      <c r="BJ529" s="19" t="s">
        <v>82</v>
      </c>
      <c r="BK529" s="201">
        <f>ROUND(I529*H529,2)</f>
        <v>0</v>
      </c>
      <c r="BL529" s="19" t="s">
        <v>129</v>
      </c>
      <c r="BM529" s="200" t="s">
        <v>778</v>
      </c>
    </row>
    <row r="530" spans="1:65" s="2" customFormat="1" ht="146.25">
      <c r="A530" s="36"/>
      <c r="B530" s="37"/>
      <c r="C530" s="38"/>
      <c r="D530" s="202" t="s">
        <v>131</v>
      </c>
      <c r="E530" s="38"/>
      <c r="F530" s="203" t="s">
        <v>779</v>
      </c>
      <c r="G530" s="38"/>
      <c r="H530" s="38"/>
      <c r="I530" s="110"/>
      <c r="J530" s="38"/>
      <c r="K530" s="38"/>
      <c r="L530" s="41"/>
      <c r="M530" s="204"/>
      <c r="N530" s="205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131</v>
      </c>
      <c r="AU530" s="19" t="s">
        <v>84</v>
      </c>
    </row>
    <row r="531" spans="1:65" s="13" customFormat="1" ht="11.25">
      <c r="B531" s="206"/>
      <c r="C531" s="207"/>
      <c r="D531" s="202" t="s">
        <v>133</v>
      </c>
      <c r="E531" s="208" t="s">
        <v>19</v>
      </c>
      <c r="F531" s="209" t="s">
        <v>780</v>
      </c>
      <c r="G531" s="207"/>
      <c r="H531" s="210">
        <v>95.7</v>
      </c>
      <c r="I531" s="211"/>
      <c r="J531" s="207"/>
      <c r="K531" s="207"/>
      <c r="L531" s="212"/>
      <c r="M531" s="213"/>
      <c r="N531" s="214"/>
      <c r="O531" s="214"/>
      <c r="P531" s="214"/>
      <c r="Q531" s="214"/>
      <c r="R531" s="214"/>
      <c r="S531" s="214"/>
      <c r="T531" s="215"/>
      <c r="AT531" s="216" t="s">
        <v>133</v>
      </c>
      <c r="AU531" s="216" t="s">
        <v>84</v>
      </c>
      <c r="AV531" s="13" t="s">
        <v>84</v>
      </c>
      <c r="AW531" s="13" t="s">
        <v>35</v>
      </c>
      <c r="AX531" s="13" t="s">
        <v>74</v>
      </c>
      <c r="AY531" s="216" t="s">
        <v>122</v>
      </c>
    </row>
    <row r="532" spans="1:65" s="13" customFormat="1" ht="11.25">
      <c r="B532" s="206"/>
      <c r="C532" s="207"/>
      <c r="D532" s="202" t="s">
        <v>133</v>
      </c>
      <c r="E532" s="208" t="s">
        <v>19</v>
      </c>
      <c r="F532" s="209" t="s">
        <v>781</v>
      </c>
      <c r="G532" s="207"/>
      <c r="H532" s="210">
        <v>34.9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133</v>
      </c>
      <c r="AU532" s="216" t="s">
        <v>84</v>
      </c>
      <c r="AV532" s="13" t="s">
        <v>84</v>
      </c>
      <c r="AW532" s="13" t="s">
        <v>35</v>
      </c>
      <c r="AX532" s="13" t="s">
        <v>74</v>
      </c>
      <c r="AY532" s="216" t="s">
        <v>122</v>
      </c>
    </row>
    <row r="533" spans="1:65" s="13" customFormat="1" ht="11.25">
      <c r="B533" s="206"/>
      <c r="C533" s="207"/>
      <c r="D533" s="202" t="s">
        <v>133</v>
      </c>
      <c r="E533" s="208" t="s">
        <v>19</v>
      </c>
      <c r="F533" s="209" t="s">
        <v>782</v>
      </c>
      <c r="G533" s="207"/>
      <c r="H533" s="210">
        <v>3.8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133</v>
      </c>
      <c r="AU533" s="216" t="s">
        <v>84</v>
      </c>
      <c r="AV533" s="13" t="s">
        <v>84</v>
      </c>
      <c r="AW533" s="13" t="s">
        <v>35</v>
      </c>
      <c r="AX533" s="13" t="s">
        <v>74</v>
      </c>
      <c r="AY533" s="216" t="s">
        <v>122</v>
      </c>
    </row>
    <row r="534" spans="1:65" s="13" customFormat="1" ht="11.25">
      <c r="B534" s="206"/>
      <c r="C534" s="207"/>
      <c r="D534" s="202" t="s">
        <v>133</v>
      </c>
      <c r="E534" s="208" t="s">
        <v>19</v>
      </c>
      <c r="F534" s="209" t="s">
        <v>783</v>
      </c>
      <c r="G534" s="207"/>
      <c r="H534" s="210">
        <v>12</v>
      </c>
      <c r="I534" s="211"/>
      <c r="J534" s="207"/>
      <c r="K534" s="207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133</v>
      </c>
      <c r="AU534" s="216" t="s">
        <v>84</v>
      </c>
      <c r="AV534" s="13" t="s">
        <v>84</v>
      </c>
      <c r="AW534" s="13" t="s">
        <v>35</v>
      </c>
      <c r="AX534" s="13" t="s">
        <v>74</v>
      </c>
      <c r="AY534" s="216" t="s">
        <v>122</v>
      </c>
    </row>
    <row r="535" spans="1:65" s="14" customFormat="1" ht="11.25">
      <c r="B535" s="217"/>
      <c r="C535" s="218"/>
      <c r="D535" s="202" t="s">
        <v>133</v>
      </c>
      <c r="E535" s="219" t="s">
        <v>19</v>
      </c>
      <c r="F535" s="220" t="s">
        <v>153</v>
      </c>
      <c r="G535" s="218"/>
      <c r="H535" s="221">
        <v>146.4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133</v>
      </c>
      <c r="AU535" s="227" t="s">
        <v>84</v>
      </c>
      <c r="AV535" s="14" t="s">
        <v>129</v>
      </c>
      <c r="AW535" s="14" t="s">
        <v>35</v>
      </c>
      <c r="AX535" s="14" t="s">
        <v>82</v>
      </c>
      <c r="AY535" s="227" t="s">
        <v>122</v>
      </c>
    </row>
    <row r="536" spans="1:65" s="2" customFormat="1" ht="21.75" customHeight="1">
      <c r="A536" s="36"/>
      <c r="B536" s="37"/>
      <c r="C536" s="189" t="s">
        <v>784</v>
      </c>
      <c r="D536" s="189" t="s">
        <v>124</v>
      </c>
      <c r="E536" s="190" t="s">
        <v>785</v>
      </c>
      <c r="F536" s="191" t="s">
        <v>786</v>
      </c>
      <c r="G536" s="192" t="s">
        <v>228</v>
      </c>
      <c r="H536" s="193">
        <v>65.3</v>
      </c>
      <c r="I536" s="194"/>
      <c r="J536" s="195">
        <f>ROUND(I536*H536,2)</f>
        <v>0</v>
      </c>
      <c r="K536" s="191" t="s">
        <v>128</v>
      </c>
      <c r="L536" s="41"/>
      <c r="M536" s="196" t="s">
        <v>19</v>
      </c>
      <c r="N536" s="197" t="s">
        <v>45</v>
      </c>
      <c r="O536" s="66"/>
      <c r="P536" s="198">
        <f>O536*H536</f>
        <v>0</v>
      </c>
      <c r="Q536" s="198">
        <v>3.0000000000000001E-5</v>
      </c>
      <c r="R536" s="198">
        <f>Q536*H536</f>
        <v>1.9589999999999998E-3</v>
      </c>
      <c r="S536" s="198">
        <v>0</v>
      </c>
      <c r="T536" s="199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0" t="s">
        <v>129</v>
      </c>
      <c r="AT536" s="200" t="s">
        <v>124</v>
      </c>
      <c r="AU536" s="200" t="s">
        <v>84</v>
      </c>
      <c r="AY536" s="19" t="s">
        <v>122</v>
      </c>
      <c r="BE536" s="201">
        <f>IF(N536="základní",J536,0)</f>
        <v>0</v>
      </c>
      <c r="BF536" s="201">
        <f>IF(N536="snížená",J536,0)</f>
        <v>0</v>
      </c>
      <c r="BG536" s="201">
        <f>IF(N536="zákl. přenesená",J536,0)</f>
        <v>0</v>
      </c>
      <c r="BH536" s="201">
        <f>IF(N536="sníž. přenesená",J536,0)</f>
        <v>0</v>
      </c>
      <c r="BI536" s="201">
        <f>IF(N536="nulová",J536,0)</f>
        <v>0</v>
      </c>
      <c r="BJ536" s="19" t="s">
        <v>82</v>
      </c>
      <c r="BK536" s="201">
        <f>ROUND(I536*H536,2)</f>
        <v>0</v>
      </c>
      <c r="BL536" s="19" t="s">
        <v>129</v>
      </c>
      <c r="BM536" s="200" t="s">
        <v>787</v>
      </c>
    </row>
    <row r="537" spans="1:65" s="2" customFormat="1" ht="146.25">
      <c r="A537" s="36"/>
      <c r="B537" s="37"/>
      <c r="C537" s="38"/>
      <c r="D537" s="202" t="s">
        <v>131</v>
      </c>
      <c r="E537" s="38"/>
      <c r="F537" s="203" t="s">
        <v>779</v>
      </c>
      <c r="G537" s="38"/>
      <c r="H537" s="38"/>
      <c r="I537" s="110"/>
      <c r="J537" s="38"/>
      <c r="K537" s="38"/>
      <c r="L537" s="41"/>
      <c r="M537" s="204"/>
      <c r="N537" s="205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131</v>
      </c>
      <c r="AU537" s="19" t="s">
        <v>84</v>
      </c>
    </row>
    <row r="538" spans="1:65" s="13" customFormat="1" ht="11.25">
      <c r="B538" s="206"/>
      <c r="C538" s="207"/>
      <c r="D538" s="202" t="s">
        <v>133</v>
      </c>
      <c r="E538" s="208" t="s">
        <v>19</v>
      </c>
      <c r="F538" s="209" t="s">
        <v>788</v>
      </c>
      <c r="G538" s="207"/>
      <c r="H538" s="210">
        <v>4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133</v>
      </c>
      <c r="AU538" s="216" t="s">
        <v>84</v>
      </c>
      <c r="AV538" s="13" t="s">
        <v>84</v>
      </c>
      <c r="AW538" s="13" t="s">
        <v>35</v>
      </c>
      <c r="AX538" s="13" t="s">
        <v>74</v>
      </c>
      <c r="AY538" s="216" t="s">
        <v>122</v>
      </c>
    </row>
    <row r="539" spans="1:65" s="13" customFormat="1" ht="11.25">
      <c r="B539" s="206"/>
      <c r="C539" s="207"/>
      <c r="D539" s="202" t="s">
        <v>133</v>
      </c>
      <c r="E539" s="208" t="s">
        <v>19</v>
      </c>
      <c r="F539" s="209" t="s">
        <v>789</v>
      </c>
      <c r="G539" s="207"/>
      <c r="H539" s="210">
        <v>14.1</v>
      </c>
      <c r="I539" s="211"/>
      <c r="J539" s="207"/>
      <c r="K539" s="207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133</v>
      </c>
      <c r="AU539" s="216" t="s">
        <v>84</v>
      </c>
      <c r="AV539" s="13" t="s">
        <v>84</v>
      </c>
      <c r="AW539" s="13" t="s">
        <v>35</v>
      </c>
      <c r="AX539" s="13" t="s">
        <v>74</v>
      </c>
      <c r="AY539" s="216" t="s">
        <v>122</v>
      </c>
    </row>
    <row r="540" spans="1:65" s="13" customFormat="1" ht="11.25">
      <c r="B540" s="206"/>
      <c r="C540" s="207"/>
      <c r="D540" s="202" t="s">
        <v>133</v>
      </c>
      <c r="E540" s="208" t="s">
        <v>19</v>
      </c>
      <c r="F540" s="209" t="s">
        <v>790</v>
      </c>
      <c r="G540" s="207"/>
      <c r="H540" s="210">
        <v>33</v>
      </c>
      <c r="I540" s="211"/>
      <c r="J540" s="207"/>
      <c r="K540" s="207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133</v>
      </c>
      <c r="AU540" s="216" t="s">
        <v>84</v>
      </c>
      <c r="AV540" s="13" t="s">
        <v>84</v>
      </c>
      <c r="AW540" s="13" t="s">
        <v>35</v>
      </c>
      <c r="AX540" s="13" t="s">
        <v>74</v>
      </c>
      <c r="AY540" s="216" t="s">
        <v>122</v>
      </c>
    </row>
    <row r="541" spans="1:65" s="13" customFormat="1" ht="11.25">
      <c r="B541" s="206"/>
      <c r="C541" s="207"/>
      <c r="D541" s="202" t="s">
        <v>133</v>
      </c>
      <c r="E541" s="208" t="s">
        <v>19</v>
      </c>
      <c r="F541" s="209" t="s">
        <v>791</v>
      </c>
      <c r="G541" s="207"/>
      <c r="H541" s="210">
        <v>14.2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133</v>
      </c>
      <c r="AU541" s="216" t="s">
        <v>84</v>
      </c>
      <c r="AV541" s="13" t="s">
        <v>84</v>
      </c>
      <c r="AW541" s="13" t="s">
        <v>35</v>
      </c>
      <c r="AX541" s="13" t="s">
        <v>74</v>
      </c>
      <c r="AY541" s="216" t="s">
        <v>122</v>
      </c>
    </row>
    <row r="542" spans="1:65" s="14" customFormat="1" ht="11.25">
      <c r="B542" s="217"/>
      <c r="C542" s="218"/>
      <c r="D542" s="202" t="s">
        <v>133</v>
      </c>
      <c r="E542" s="219" t="s">
        <v>19</v>
      </c>
      <c r="F542" s="220" t="s">
        <v>153</v>
      </c>
      <c r="G542" s="218"/>
      <c r="H542" s="221">
        <v>65.3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133</v>
      </c>
      <c r="AU542" s="227" t="s">
        <v>84</v>
      </c>
      <c r="AV542" s="14" t="s">
        <v>129</v>
      </c>
      <c r="AW542" s="14" t="s">
        <v>35</v>
      </c>
      <c r="AX542" s="14" t="s">
        <v>82</v>
      </c>
      <c r="AY542" s="227" t="s">
        <v>122</v>
      </c>
    </row>
    <row r="543" spans="1:65" s="2" customFormat="1" ht="21.75" customHeight="1">
      <c r="A543" s="36"/>
      <c r="B543" s="37"/>
      <c r="C543" s="189" t="s">
        <v>792</v>
      </c>
      <c r="D543" s="189" t="s">
        <v>124</v>
      </c>
      <c r="E543" s="190" t="s">
        <v>793</v>
      </c>
      <c r="F543" s="191" t="s">
        <v>794</v>
      </c>
      <c r="G543" s="192" t="s">
        <v>127</v>
      </c>
      <c r="H543" s="193">
        <v>11.42</v>
      </c>
      <c r="I543" s="194"/>
      <c r="J543" s="195">
        <f>ROUND(I543*H543,2)</f>
        <v>0</v>
      </c>
      <c r="K543" s="191" t="s">
        <v>128</v>
      </c>
      <c r="L543" s="41"/>
      <c r="M543" s="196" t="s">
        <v>19</v>
      </c>
      <c r="N543" s="197" t="s">
        <v>45</v>
      </c>
      <c r="O543" s="66"/>
      <c r="P543" s="198">
        <f>O543*H543</f>
        <v>0</v>
      </c>
      <c r="Q543" s="198">
        <v>1.1429999999999999E-2</v>
      </c>
      <c r="R543" s="198">
        <f>Q543*H543</f>
        <v>0.1305306</v>
      </c>
      <c r="S543" s="198">
        <v>0</v>
      </c>
      <c r="T543" s="199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00" t="s">
        <v>129</v>
      </c>
      <c r="AT543" s="200" t="s">
        <v>124</v>
      </c>
      <c r="AU543" s="200" t="s">
        <v>84</v>
      </c>
      <c r="AY543" s="19" t="s">
        <v>122</v>
      </c>
      <c r="BE543" s="201">
        <f>IF(N543="základní",J543,0)</f>
        <v>0</v>
      </c>
      <c r="BF543" s="201">
        <f>IF(N543="snížená",J543,0)</f>
        <v>0</v>
      </c>
      <c r="BG543" s="201">
        <f>IF(N543="zákl. přenesená",J543,0)</f>
        <v>0</v>
      </c>
      <c r="BH543" s="201">
        <f>IF(N543="sníž. přenesená",J543,0)</f>
        <v>0</v>
      </c>
      <c r="BI543" s="201">
        <f>IF(N543="nulová",J543,0)</f>
        <v>0</v>
      </c>
      <c r="BJ543" s="19" t="s">
        <v>82</v>
      </c>
      <c r="BK543" s="201">
        <f>ROUND(I543*H543,2)</f>
        <v>0</v>
      </c>
      <c r="BL543" s="19" t="s">
        <v>129</v>
      </c>
      <c r="BM543" s="200" t="s">
        <v>795</v>
      </c>
    </row>
    <row r="544" spans="1:65" s="2" customFormat="1" ht="39">
      <c r="A544" s="36"/>
      <c r="B544" s="37"/>
      <c r="C544" s="38"/>
      <c r="D544" s="202" t="s">
        <v>131</v>
      </c>
      <c r="E544" s="38"/>
      <c r="F544" s="203" t="s">
        <v>796</v>
      </c>
      <c r="G544" s="38"/>
      <c r="H544" s="38"/>
      <c r="I544" s="110"/>
      <c r="J544" s="38"/>
      <c r="K544" s="38"/>
      <c r="L544" s="41"/>
      <c r="M544" s="204"/>
      <c r="N544" s="205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131</v>
      </c>
      <c r="AU544" s="19" t="s">
        <v>84</v>
      </c>
    </row>
    <row r="545" spans="1:65" s="13" customFormat="1" ht="11.25">
      <c r="B545" s="206"/>
      <c r="C545" s="207"/>
      <c r="D545" s="202" t="s">
        <v>133</v>
      </c>
      <c r="E545" s="208" t="s">
        <v>19</v>
      </c>
      <c r="F545" s="209" t="s">
        <v>797</v>
      </c>
      <c r="G545" s="207"/>
      <c r="H545" s="210">
        <v>8.42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133</v>
      </c>
      <c r="AU545" s="216" t="s">
        <v>84</v>
      </c>
      <c r="AV545" s="13" t="s">
        <v>84</v>
      </c>
      <c r="AW545" s="13" t="s">
        <v>35</v>
      </c>
      <c r="AX545" s="13" t="s">
        <v>74</v>
      </c>
      <c r="AY545" s="216" t="s">
        <v>122</v>
      </c>
    </row>
    <row r="546" spans="1:65" s="13" customFormat="1" ht="11.25">
      <c r="B546" s="206"/>
      <c r="C546" s="207"/>
      <c r="D546" s="202" t="s">
        <v>133</v>
      </c>
      <c r="E546" s="208" t="s">
        <v>19</v>
      </c>
      <c r="F546" s="209" t="s">
        <v>798</v>
      </c>
      <c r="G546" s="207"/>
      <c r="H546" s="210">
        <v>3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133</v>
      </c>
      <c r="AU546" s="216" t="s">
        <v>84</v>
      </c>
      <c r="AV546" s="13" t="s">
        <v>84</v>
      </c>
      <c r="AW546" s="13" t="s">
        <v>35</v>
      </c>
      <c r="AX546" s="13" t="s">
        <v>74</v>
      </c>
      <c r="AY546" s="216" t="s">
        <v>122</v>
      </c>
    </row>
    <row r="547" spans="1:65" s="14" customFormat="1" ht="11.25">
      <c r="B547" s="217"/>
      <c r="C547" s="218"/>
      <c r="D547" s="202" t="s">
        <v>133</v>
      </c>
      <c r="E547" s="219" t="s">
        <v>19</v>
      </c>
      <c r="F547" s="220" t="s">
        <v>153</v>
      </c>
      <c r="G547" s="218"/>
      <c r="H547" s="221">
        <v>11.42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133</v>
      </c>
      <c r="AU547" s="227" t="s">
        <v>84</v>
      </c>
      <c r="AV547" s="14" t="s">
        <v>129</v>
      </c>
      <c r="AW547" s="14" t="s">
        <v>35</v>
      </c>
      <c r="AX547" s="14" t="s">
        <v>82</v>
      </c>
      <c r="AY547" s="227" t="s">
        <v>122</v>
      </c>
    </row>
    <row r="548" spans="1:65" s="2" customFormat="1" ht="21.75" customHeight="1">
      <c r="A548" s="36"/>
      <c r="B548" s="37"/>
      <c r="C548" s="189" t="s">
        <v>799</v>
      </c>
      <c r="D548" s="189" t="s">
        <v>124</v>
      </c>
      <c r="E548" s="190" t="s">
        <v>800</v>
      </c>
      <c r="F548" s="191" t="s">
        <v>801</v>
      </c>
      <c r="G548" s="192" t="s">
        <v>127</v>
      </c>
      <c r="H548" s="193">
        <v>44</v>
      </c>
      <c r="I548" s="194"/>
      <c r="J548" s="195">
        <f>ROUND(I548*H548,2)</f>
        <v>0</v>
      </c>
      <c r="K548" s="191" t="s">
        <v>128</v>
      </c>
      <c r="L548" s="41"/>
      <c r="M548" s="196" t="s">
        <v>19</v>
      </c>
      <c r="N548" s="197" t="s">
        <v>45</v>
      </c>
      <c r="O548" s="66"/>
      <c r="P548" s="198">
        <f>O548*H548</f>
        <v>0</v>
      </c>
      <c r="Q548" s="198">
        <v>5.9999999999999995E-4</v>
      </c>
      <c r="R548" s="198">
        <f>Q548*H548</f>
        <v>2.6399999999999996E-2</v>
      </c>
      <c r="S548" s="198">
        <v>0</v>
      </c>
      <c r="T548" s="199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0" t="s">
        <v>129</v>
      </c>
      <c r="AT548" s="200" t="s">
        <v>124</v>
      </c>
      <c r="AU548" s="200" t="s">
        <v>84</v>
      </c>
      <c r="AY548" s="19" t="s">
        <v>122</v>
      </c>
      <c r="BE548" s="201">
        <f>IF(N548="základní",J548,0)</f>
        <v>0</v>
      </c>
      <c r="BF548" s="201">
        <f>IF(N548="snížená",J548,0)</f>
        <v>0</v>
      </c>
      <c r="BG548" s="201">
        <f>IF(N548="zákl. přenesená",J548,0)</f>
        <v>0</v>
      </c>
      <c r="BH548" s="201">
        <f>IF(N548="sníž. přenesená",J548,0)</f>
        <v>0</v>
      </c>
      <c r="BI548" s="201">
        <f>IF(N548="nulová",J548,0)</f>
        <v>0</v>
      </c>
      <c r="BJ548" s="19" t="s">
        <v>82</v>
      </c>
      <c r="BK548" s="201">
        <f>ROUND(I548*H548,2)</f>
        <v>0</v>
      </c>
      <c r="BL548" s="19" t="s">
        <v>129</v>
      </c>
      <c r="BM548" s="200" t="s">
        <v>802</v>
      </c>
    </row>
    <row r="549" spans="1:65" s="2" customFormat="1" ht="146.25">
      <c r="A549" s="36"/>
      <c r="B549" s="37"/>
      <c r="C549" s="38"/>
      <c r="D549" s="202" t="s">
        <v>131</v>
      </c>
      <c r="E549" s="38"/>
      <c r="F549" s="203" t="s">
        <v>779</v>
      </c>
      <c r="G549" s="38"/>
      <c r="H549" s="38"/>
      <c r="I549" s="110"/>
      <c r="J549" s="38"/>
      <c r="K549" s="38"/>
      <c r="L549" s="41"/>
      <c r="M549" s="204"/>
      <c r="N549" s="205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131</v>
      </c>
      <c r="AU549" s="19" t="s">
        <v>84</v>
      </c>
    </row>
    <row r="550" spans="1:65" s="13" customFormat="1" ht="11.25">
      <c r="B550" s="206"/>
      <c r="C550" s="207"/>
      <c r="D550" s="202" t="s">
        <v>133</v>
      </c>
      <c r="E550" s="208" t="s">
        <v>19</v>
      </c>
      <c r="F550" s="209" t="s">
        <v>803</v>
      </c>
      <c r="G550" s="207"/>
      <c r="H550" s="210">
        <v>12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133</v>
      </c>
      <c r="AU550" s="216" t="s">
        <v>84</v>
      </c>
      <c r="AV550" s="13" t="s">
        <v>84</v>
      </c>
      <c r="AW550" s="13" t="s">
        <v>35</v>
      </c>
      <c r="AX550" s="13" t="s">
        <v>74</v>
      </c>
      <c r="AY550" s="216" t="s">
        <v>122</v>
      </c>
    </row>
    <row r="551" spans="1:65" s="13" customFormat="1" ht="11.25">
      <c r="B551" s="206"/>
      <c r="C551" s="207"/>
      <c r="D551" s="202" t="s">
        <v>133</v>
      </c>
      <c r="E551" s="208" t="s">
        <v>19</v>
      </c>
      <c r="F551" s="209" t="s">
        <v>804</v>
      </c>
      <c r="G551" s="207"/>
      <c r="H551" s="210">
        <v>8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133</v>
      </c>
      <c r="AU551" s="216" t="s">
        <v>84</v>
      </c>
      <c r="AV551" s="13" t="s">
        <v>84</v>
      </c>
      <c r="AW551" s="13" t="s">
        <v>35</v>
      </c>
      <c r="AX551" s="13" t="s">
        <v>74</v>
      </c>
      <c r="AY551" s="216" t="s">
        <v>122</v>
      </c>
    </row>
    <row r="552" spans="1:65" s="13" customFormat="1" ht="11.25">
      <c r="B552" s="206"/>
      <c r="C552" s="207"/>
      <c r="D552" s="202" t="s">
        <v>133</v>
      </c>
      <c r="E552" s="208" t="s">
        <v>19</v>
      </c>
      <c r="F552" s="209" t="s">
        <v>805</v>
      </c>
      <c r="G552" s="207"/>
      <c r="H552" s="210">
        <v>14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133</v>
      </c>
      <c r="AU552" s="216" t="s">
        <v>84</v>
      </c>
      <c r="AV552" s="13" t="s">
        <v>84</v>
      </c>
      <c r="AW552" s="13" t="s">
        <v>35</v>
      </c>
      <c r="AX552" s="13" t="s">
        <v>74</v>
      </c>
      <c r="AY552" s="216" t="s">
        <v>122</v>
      </c>
    </row>
    <row r="553" spans="1:65" s="13" customFormat="1" ht="11.25">
      <c r="B553" s="206"/>
      <c r="C553" s="207"/>
      <c r="D553" s="202" t="s">
        <v>133</v>
      </c>
      <c r="E553" s="208" t="s">
        <v>19</v>
      </c>
      <c r="F553" s="209" t="s">
        <v>806</v>
      </c>
      <c r="G553" s="207"/>
      <c r="H553" s="210">
        <v>10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133</v>
      </c>
      <c r="AU553" s="216" t="s">
        <v>84</v>
      </c>
      <c r="AV553" s="13" t="s">
        <v>84</v>
      </c>
      <c r="AW553" s="13" t="s">
        <v>35</v>
      </c>
      <c r="AX553" s="13" t="s">
        <v>74</v>
      </c>
      <c r="AY553" s="216" t="s">
        <v>122</v>
      </c>
    </row>
    <row r="554" spans="1:65" s="15" customFormat="1" ht="11.25">
      <c r="B554" s="228"/>
      <c r="C554" s="229"/>
      <c r="D554" s="202" t="s">
        <v>133</v>
      </c>
      <c r="E554" s="230" t="s">
        <v>19</v>
      </c>
      <c r="F554" s="231" t="s">
        <v>807</v>
      </c>
      <c r="G554" s="229"/>
      <c r="H554" s="232">
        <v>44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133</v>
      </c>
      <c r="AU554" s="238" t="s">
        <v>84</v>
      </c>
      <c r="AV554" s="15" t="s">
        <v>140</v>
      </c>
      <c r="AW554" s="15" t="s">
        <v>35</v>
      </c>
      <c r="AX554" s="15" t="s">
        <v>74</v>
      </c>
      <c r="AY554" s="238" t="s">
        <v>122</v>
      </c>
    </row>
    <row r="555" spans="1:65" s="14" customFormat="1" ht="11.25">
      <c r="B555" s="217"/>
      <c r="C555" s="218"/>
      <c r="D555" s="202" t="s">
        <v>133</v>
      </c>
      <c r="E555" s="219" t="s">
        <v>19</v>
      </c>
      <c r="F555" s="220" t="s">
        <v>153</v>
      </c>
      <c r="G555" s="218"/>
      <c r="H555" s="221">
        <v>44</v>
      </c>
      <c r="I555" s="222"/>
      <c r="J555" s="218"/>
      <c r="K555" s="218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133</v>
      </c>
      <c r="AU555" s="227" t="s">
        <v>84</v>
      </c>
      <c r="AV555" s="14" t="s">
        <v>129</v>
      </c>
      <c r="AW555" s="14" t="s">
        <v>35</v>
      </c>
      <c r="AX555" s="14" t="s">
        <v>82</v>
      </c>
      <c r="AY555" s="227" t="s">
        <v>122</v>
      </c>
    </row>
    <row r="556" spans="1:65" s="2" customFormat="1" ht="21.75" customHeight="1">
      <c r="A556" s="36"/>
      <c r="B556" s="37"/>
      <c r="C556" s="189" t="s">
        <v>808</v>
      </c>
      <c r="D556" s="189" t="s">
        <v>124</v>
      </c>
      <c r="E556" s="190" t="s">
        <v>809</v>
      </c>
      <c r="F556" s="191" t="s">
        <v>810</v>
      </c>
      <c r="G556" s="192" t="s">
        <v>137</v>
      </c>
      <c r="H556" s="193">
        <v>4</v>
      </c>
      <c r="I556" s="194"/>
      <c r="J556" s="195">
        <f>ROUND(I556*H556,2)</f>
        <v>0</v>
      </c>
      <c r="K556" s="191" t="s">
        <v>128</v>
      </c>
      <c r="L556" s="41"/>
      <c r="M556" s="196" t="s">
        <v>19</v>
      </c>
      <c r="N556" s="197" t="s">
        <v>45</v>
      </c>
      <c r="O556" s="66"/>
      <c r="P556" s="198">
        <f>O556*H556</f>
        <v>0</v>
      </c>
      <c r="Q556" s="198">
        <v>5.4000000000000001E-4</v>
      </c>
      <c r="R556" s="198">
        <f>Q556*H556</f>
        <v>2.16E-3</v>
      </c>
      <c r="S556" s="198">
        <v>0</v>
      </c>
      <c r="T556" s="199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0" t="s">
        <v>129</v>
      </c>
      <c r="AT556" s="200" t="s">
        <v>124</v>
      </c>
      <c r="AU556" s="200" t="s">
        <v>84</v>
      </c>
      <c r="AY556" s="19" t="s">
        <v>122</v>
      </c>
      <c r="BE556" s="201">
        <f>IF(N556="základní",J556,0)</f>
        <v>0</v>
      </c>
      <c r="BF556" s="201">
        <f>IF(N556="snížená",J556,0)</f>
        <v>0</v>
      </c>
      <c r="BG556" s="201">
        <f>IF(N556="zákl. přenesená",J556,0)</f>
        <v>0</v>
      </c>
      <c r="BH556" s="201">
        <f>IF(N556="sníž. přenesená",J556,0)</f>
        <v>0</v>
      </c>
      <c r="BI556" s="201">
        <f>IF(N556="nulová",J556,0)</f>
        <v>0</v>
      </c>
      <c r="BJ556" s="19" t="s">
        <v>82</v>
      </c>
      <c r="BK556" s="201">
        <f>ROUND(I556*H556,2)</f>
        <v>0</v>
      </c>
      <c r="BL556" s="19" t="s">
        <v>129</v>
      </c>
      <c r="BM556" s="200" t="s">
        <v>811</v>
      </c>
    </row>
    <row r="557" spans="1:65" s="2" customFormat="1" ht="97.5">
      <c r="A557" s="36"/>
      <c r="B557" s="37"/>
      <c r="C557" s="38"/>
      <c r="D557" s="202" t="s">
        <v>131</v>
      </c>
      <c r="E557" s="38"/>
      <c r="F557" s="203" t="s">
        <v>812</v>
      </c>
      <c r="G557" s="38"/>
      <c r="H557" s="38"/>
      <c r="I557" s="110"/>
      <c r="J557" s="38"/>
      <c r="K557" s="38"/>
      <c r="L557" s="41"/>
      <c r="M557" s="204"/>
      <c r="N557" s="205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131</v>
      </c>
      <c r="AU557" s="19" t="s">
        <v>84</v>
      </c>
    </row>
    <row r="558" spans="1:65" s="13" customFormat="1" ht="11.25">
      <c r="B558" s="206"/>
      <c r="C558" s="207"/>
      <c r="D558" s="202" t="s">
        <v>133</v>
      </c>
      <c r="E558" s="208" t="s">
        <v>19</v>
      </c>
      <c r="F558" s="209" t="s">
        <v>813</v>
      </c>
      <c r="G558" s="207"/>
      <c r="H558" s="210">
        <v>3</v>
      </c>
      <c r="I558" s="211"/>
      <c r="J558" s="207"/>
      <c r="K558" s="207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133</v>
      </c>
      <c r="AU558" s="216" t="s">
        <v>84</v>
      </c>
      <c r="AV558" s="13" t="s">
        <v>84</v>
      </c>
      <c r="AW558" s="13" t="s">
        <v>35</v>
      </c>
      <c r="AX558" s="13" t="s">
        <v>74</v>
      </c>
      <c r="AY558" s="216" t="s">
        <v>122</v>
      </c>
    </row>
    <row r="559" spans="1:65" s="13" customFormat="1" ht="11.25">
      <c r="B559" s="206"/>
      <c r="C559" s="207"/>
      <c r="D559" s="202" t="s">
        <v>133</v>
      </c>
      <c r="E559" s="208" t="s">
        <v>19</v>
      </c>
      <c r="F559" s="209" t="s">
        <v>814</v>
      </c>
      <c r="G559" s="207"/>
      <c r="H559" s="210">
        <v>1</v>
      </c>
      <c r="I559" s="211"/>
      <c r="J559" s="207"/>
      <c r="K559" s="207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133</v>
      </c>
      <c r="AU559" s="216" t="s">
        <v>84</v>
      </c>
      <c r="AV559" s="13" t="s">
        <v>84</v>
      </c>
      <c r="AW559" s="13" t="s">
        <v>35</v>
      </c>
      <c r="AX559" s="13" t="s">
        <v>74</v>
      </c>
      <c r="AY559" s="216" t="s">
        <v>122</v>
      </c>
    </row>
    <row r="560" spans="1:65" s="14" customFormat="1" ht="11.25">
      <c r="B560" s="217"/>
      <c r="C560" s="218"/>
      <c r="D560" s="202" t="s">
        <v>133</v>
      </c>
      <c r="E560" s="219" t="s">
        <v>19</v>
      </c>
      <c r="F560" s="220" t="s">
        <v>153</v>
      </c>
      <c r="G560" s="218"/>
      <c r="H560" s="221">
        <v>4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133</v>
      </c>
      <c r="AU560" s="227" t="s">
        <v>84</v>
      </c>
      <c r="AV560" s="14" t="s">
        <v>129</v>
      </c>
      <c r="AW560" s="14" t="s">
        <v>35</v>
      </c>
      <c r="AX560" s="14" t="s">
        <v>82</v>
      </c>
      <c r="AY560" s="227" t="s">
        <v>122</v>
      </c>
    </row>
    <row r="561" spans="1:65" s="2" customFormat="1" ht="21.75" customHeight="1">
      <c r="A561" s="36"/>
      <c r="B561" s="37"/>
      <c r="C561" s="189" t="s">
        <v>815</v>
      </c>
      <c r="D561" s="189" t="s">
        <v>124</v>
      </c>
      <c r="E561" s="190" t="s">
        <v>816</v>
      </c>
      <c r="F561" s="191" t="s">
        <v>817</v>
      </c>
      <c r="G561" s="192" t="s">
        <v>137</v>
      </c>
      <c r="H561" s="193">
        <v>2</v>
      </c>
      <c r="I561" s="194"/>
      <c r="J561" s="195">
        <f>ROUND(I561*H561,2)</f>
        <v>0</v>
      </c>
      <c r="K561" s="191" t="s">
        <v>128</v>
      </c>
      <c r="L561" s="41"/>
      <c r="M561" s="196" t="s">
        <v>19</v>
      </c>
      <c r="N561" s="197" t="s">
        <v>45</v>
      </c>
      <c r="O561" s="66"/>
      <c r="P561" s="198">
        <f>O561*H561</f>
        <v>0</v>
      </c>
      <c r="Q561" s="198">
        <v>1.58E-3</v>
      </c>
      <c r="R561" s="198">
        <f>Q561*H561</f>
        <v>3.16E-3</v>
      </c>
      <c r="S561" s="198">
        <v>0</v>
      </c>
      <c r="T561" s="199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200" t="s">
        <v>129</v>
      </c>
      <c r="AT561" s="200" t="s">
        <v>124</v>
      </c>
      <c r="AU561" s="200" t="s">
        <v>84</v>
      </c>
      <c r="AY561" s="19" t="s">
        <v>122</v>
      </c>
      <c r="BE561" s="201">
        <f>IF(N561="základní",J561,0)</f>
        <v>0</v>
      </c>
      <c r="BF561" s="201">
        <f>IF(N561="snížená",J561,0)</f>
        <v>0</v>
      </c>
      <c r="BG561" s="201">
        <f>IF(N561="zákl. přenesená",J561,0)</f>
        <v>0</v>
      </c>
      <c r="BH561" s="201">
        <f>IF(N561="sníž. přenesená",J561,0)</f>
        <v>0</v>
      </c>
      <c r="BI561" s="201">
        <f>IF(N561="nulová",J561,0)</f>
        <v>0</v>
      </c>
      <c r="BJ561" s="19" t="s">
        <v>82</v>
      </c>
      <c r="BK561" s="201">
        <f>ROUND(I561*H561,2)</f>
        <v>0</v>
      </c>
      <c r="BL561" s="19" t="s">
        <v>129</v>
      </c>
      <c r="BM561" s="200" t="s">
        <v>818</v>
      </c>
    </row>
    <row r="562" spans="1:65" s="2" customFormat="1" ht="97.5">
      <c r="A562" s="36"/>
      <c r="B562" s="37"/>
      <c r="C562" s="38"/>
      <c r="D562" s="202" t="s">
        <v>131</v>
      </c>
      <c r="E562" s="38"/>
      <c r="F562" s="203" t="s">
        <v>812</v>
      </c>
      <c r="G562" s="38"/>
      <c r="H562" s="38"/>
      <c r="I562" s="110"/>
      <c r="J562" s="38"/>
      <c r="K562" s="38"/>
      <c r="L562" s="41"/>
      <c r="M562" s="204"/>
      <c r="N562" s="205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131</v>
      </c>
      <c r="AU562" s="19" t="s">
        <v>84</v>
      </c>
    </row>
    <row r="563" spans="1:65" s="13" customFormat="1" ht="11.25">
      <c r="B563" s="206"/>
      <c r="C563" s="207"/>
      <c r="D563" s="202" t="s">
        <v>133</v>
      </c>
      <c r="E563" s="208" t="s">
        <v>19</v>
      </c>
      <c r="F563" s="209" t="s">
        <v>819</v>
      </c>
      <c r="G563" s="207"/>
      <c r="H563" s="210">
        <v>1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133</v>
      </c>
      <c r="AU563" s="216" t="s">
        <v>84</v>
      </c>
      <c r="AV563" s="13" t="s">
        <v>84</v>
      </c>
      <c r="AW563" s="13" t="s">
        <v>35</v>
      </c>
      <c r="AX563" s="13" t="s">
        <v>74</v>
      </c>
      <c r="AY563" s="216" t="s">
        <v>122</v>
      </c>
    </row>
    <row r="564" spans="1:65" s="13" customFormat="1" ht="11.25">
      <c r="B564" s="206"/>
      <c r="C564" s="207"/>
      <c r="D564" s="202" t="s">
        <v>133</v>
      </c>
      <c r="E564" s="208" t="s">
        <v>19</v>
      </c>
      <c r="F564" s="209" t="s">
        <v>820</v>
      </c>
      <c r="G564" s="207"/>
      <c r="H564" s="210">
        <v>1</v>
      </c>
      <c r="I564" s="211"/>
      <c r="J564" s="207"/>
      <c r="K564" s="207"/>
      <c r="L564" s="212"/>
      <c r="M564" s="213"/>
      <c r="N564" s="214"/>
      <c r="O564" s="214"/>
      <c r="P564" s="214"/>
      <c r="Q564" s="214"/>
      <c r="R564" s="214"/>
      <c r="S564" s="214"/>
      <c r="T564" s="215"/>
      <c r="AT564" s="216" t="s">
        <v>133</v>
      </c>
      <c r="AU564" s="216" t="s">
        <v>84</v>
      </c>
      <c r="AV564" s="13" t="s">
        <v>84</v>
      </c>
      <c r="AW564" s="13" t="s">
        <v>35</v>
      </c>
      <c r="AX564" s="13" t="s">
        <v>74</v>
      </c>
      <c r="AY564" s="216" t="s">
        <v>122</v>
      </c>
    </row>
    <row r="565" spans="1:65" s="14" customFormat="1" ht="11.25">
      <c r="B565" s="217"/>
      <c r="C565" s="218"/>
      <c r="D565" s="202" t="s">
        <v>133</v>
      </c>
      <c r="E565" s="219" t="s">
        <v>19</v>
      </c>
      <c r="F565" s="220" t="s">
        <v>153</v>
      </c>
      <c r="G565" s="218"/>
      <c r="H565" s="221">
        <v>2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133</v>
      </c>
      <c r="AU565" s="227" t="s">
        <v>84</v>
      </c>
      <c r="AV565" s="14" t="s">
        <v>129</v>
      </c>
      <c r="AW565" s="14" t="s">
        <v>35</v>
      </c>
      <c r="AX565" s="14" t="s">
        <v>82</v>
      </c>
      <c r="AY565" s="227" t="s">
        <v>122</v>
      </c>
    </row>
    <row r="566" spans="1:65" s="2" customFormat="1" ht="33" customHeight="1">
      <c r="A566" s="36"/>
      <c r="B566" s="37"/>
      <c r="C566" s="189" t="s">
        <v>599</v>
      </c>
      <c r="D566" s="189" t="s">
        <v>124</v>
      </c>
      <c r="E566" s="190" t="s">
        <v>821</v>
      </c>
      <c r="F566" s="191" t="s">
        <v>822</v>
      </c>
      <c r="G566" s="192" t="s">
        <v>228</v>
      </c>
      <c r="H566" s="193">
        <v>146.4</v>
      </c>
      <c r="I566" s="194"/>
      <c r="J566" s="195">
        <f>ROUND(I566*H566,2)</f>
        <v>0</v>
      </c>
      <c r="K566" s="191" t="s">
        <v>128</v>
      </c>
      <c r="L566" s="41"/>
      <c r="M566" s="196" t="s">
        <v>19</v>
      </c>
      <c r="N566" s="197" t="s">
        <v>45</v>
      </c>
      <c r="O566" s="66"/>
      <c r="P566" s="198">
        <f>O566*H566</f>
        <v>0</v>
      </c>
      <c r="Q566" s="198">
        <v>0</v>
      </c>
      <c r="R566" s="198">
        <f>Q566*H566</f>
        <v>0</v>
      </c>
      <c r="S566" s="198">
        <v>0</v>
      </c>
      <c r="T566" s="199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00" t="s">
        <v>129</v>
      </c>
      <c r="AT566" s="200" t="s">
        <v>124</v>
      </c>
      <c r="AU566" s="200" t="s">
        <v>84</v>
      </c>
      <c r="AY566" s="19" t="s">
        <v>122</v>
      </c>
      <c r="BE566" s="201">
        <f>IF(N566="základní",J566,0)</f>
        <v>0</v>
      </c>
      <c r="BF566" s="201">
        <f>IF(N566="snížená",J566,0)</f>
        <v>0</v>
      </c>
      <c r="BG566" s="201">
        <f>IF(N566="zákl. přenesená",J566,0)</f>
        <v>0</v>
      </c>
      <c r="BH566" s="201">
        <f>IF(N566="sníž. přenesená",J566,0)</f>
        <v>0</v>
      </c>
      <c r="BI566" s="201">
        <f>IF(N566="nulová",J566,0)</f>
        <v>0</v>
      </c>
      <c r="BJ566" s="19" t="s">
        <v>82</v>
      </c>
      <c r="BK566" s="201">
        <f>ROUND(I566*H566,2)</f>
        <v>0</v>
      </c>
      <c r="BL566" s="19" t="s">
        <v>129</v>
      </c>
      <c r="BM566" s="200" t="s">
        <v>823</v>
      </c>
    </row>
    <row r="567" spans="1:65" s="2" customFormat="1" ht="58.5">
      <c r="A567" s="36"/>
      <c r="B567" s="37"/>
      <c r="C567" s="38"/>
      <c r="D567" s="202" t="s">
        <v>131</v>
      </c>
      <c r="E567" s="38"/>
      <c r="F567" s="203" t="s">
        <v>824</v>
      </c>
      <c r="G567" s="38"/>
      <c r="H567" s="38"/>
      <c r="I567" s="110"/>
      <c r="J567" s="38"/>
      <c r="K567" s="38"/>
      <c r="L567" s="41"/>
      <c r="M567" s="204"/>
      <c r="N567" s="205"/>
      <c r="O567" s="66"/>
      <c r="P567" s="66"/>
      <c r="Q567" s="66"/>
      <c r="R567" s="66"/>
      <c r="S567" s="66"/>
      <c r="T567" s="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131</v>
      </c>
      <c r="AU567" s="19" t="s">
        <v>84</v>
      </c>
    </row>
    <row r="568" spans="1:65" s="13" customFormat="1" ht="11.25">
      <c r="B568" s="206"/>
      <c r="C568" s="207"/>
      <c r="D568" s="202" t="s">
        <v>133</v>
      </c>
      <c r="E568" s="208" t="s">
        <v>19</v>
      </c>
      <c r="F568" s="209" t="s">
        <v>825</v>
      </c>
      <c r="G568" s="207"/>
      <c r="H568" s="210">
        <v>146.4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133</v>
      </c>
      <c r="AU568" s="216" t="s">
        <v>84</v>
      </c>
      <c r="AV568" s="13" t="s">
        <v>84</v>
      </c>
      <c r="AW568" s="13" t="s">
        <v>35</v>
      </c>
      <c r="AX568" s="13" t="s">
        <v>82</v>
      </c>
      <c r="AY568" s="216" t="s">
        <v>122</v>
      </c>
    </row>
    <row r="569" spans="1:65" s="2" customFormat="1" ht="33" customHeight="1">
      <c r="A569" s="36"/>
      <c r="B569" s="37"/>
      <c r="C569" s="189" t="s">
        <v>826</v>
      </c>
      <c r="D569" s="189" t="s">
        <v>124</v>
      </c>
      <c r="E569" s="190" t="s">
        <v>827</v>
      </c>
      <c r="F569" s="191" t="s">
        <v>828</v>
      </c>
      <c r="G569" s="192" t="s">
        <v>127</v>
      </c>
      <c r="H569" s="193">
        <v>44</v>
      </c>
      <c r="I569" s="194"/>
      <c r="J569" s="195">
        <f>ROUND(I569*H569,2)</f>
        <v>0</v>
      </c>
      <c r="K569" s="191" t="s">
        <v>128</v>
      </c>
      <c r="L569" s="41"/>
      <c r="M569" s="196" t="s">
        <v>19</v>
      </c>
      <c r="N569" s="197" t="s">
        <v>45</v>
      </c>
      <c r="O569" s="66"/>
      <c r="P569" s="198">
        <f>O569*H569</f>
        <v>0</v>
      </c>
      <c r="Q569" s="198">
        <v>1.0000000000000001E-5</v>
      </c>
      <c r="R569" s="198">
        <f>Q569*H569</f>
        <v>4.4000000000000002E-4</v>
      </c>
      <c r="S569" s="198">
        <v>0</v>
      </c>
      <c r="T569" s="199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00" t="s">
        <v>129</v>
      </c>
      <c r="AT569" s="200" t="s">
        <v>124</v>
      </c>
      <c r="AU569" s="200" t="s">
        <v>84</v>
      </c>
      <c r="AY569" s="19" t="s">
        <v>122</v>
      </c>
      <c r="BE569" s="201">
        <f>IF(N569="základní",J569,0)</f>
        <v>0</v>
      </c>
      <c r="BF569" s="201">
        <f>IF(N569="snížená",J569,0)</f>
        <v>0</v>
      </c>
      <c r="BG569" s="201">
        <f>IF(N569="zákl. přenesená",J569,0)</f>
        <v>0</v>
      </c>
      <c r="BH569" s="201">
        <f>IF(N569="sníž. přenesená",J569,0)</f>
        <v>0</v>
      </c>
      <c r="BI569" s="201">
        <f>IF(N569="nulová",J569,0)</f>
        <v>0</v>
      </c>
      <c r="BJ569" s="19" t="s">
        <v>82</v>
      </c>
      <c r="BK569" s="201">
        <f>ROUND(I569*H569,2)</f>
        <v>0</v>
      </c>
      <c r="BL569" s="19" t="s">
        <v>129</v>
      </c>
      <c r="BM569" s="200" t="s">
        <v>829</v>
      </c>
    </row>
    <row r="570" spans="1:65" s="2" customFormat="1" ht="58.5">
      <c r="A570" s="36"/>
      <c r="B570" s="37"/>
      <c r="C570" s="38"/>
      <c r="D570" s="202" t="s">
        <v>131</v>
      </c>
      <c r="E570" s="38"/>
      <c r="F570" s="203" t="s">
        <v>824</v>
      </c>
      <c r="G570" s="38"/>
      <c r="H570" s="38"/>
      <c r="I570" s="110"/>
      <c r="J570" s="38"/>
      <c r="K570" s="38"/>
      <c r="L570" s="41"/>
      <c r="M570" s="204"/>
      <c r="N570" s="205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131</v>
      </c>
      <c r="AU570" s="19" t="s">
        <v>84</v>
      </c>
    </row>
    <row r="571" spans="1:65" s="2" customFormat="1" ht="44.25" customHeight="1">
      <c r="A571" s="36"/>
      <c r="B571" s="37"/>
      <c r="C571" s="189" t="s">
        <v>830</v>
      </c>
      <c r="D571" s="189" t="s">
        <v>124</v>
      </c>
      <c r="E571" s="190" t="s">
        <v>831</v>
      </c>
      <c r="F571" s="191" t="s">
        <v>832</v>
      </c>
      <c r="G571" s="192" t="s">
        <v>228</v>
      </c>
      <c r="H571" s="193">
        <v>499.5</v>
      </c>
      <c r="I571" s="194"/>
      <c r="J571" s="195">
        <f>ROUND(I571*H571,2)</f>
        <v>0</v>
      </c>
      <c r="K571" s="191" t="s">
        <v>128</v>
      </c>
      <c r="L571" s="41"/>
      <c r="M571" s="196" t="s">
        <v>19</v>
      </c>
      <c r="N571" s="197" t="s">
        <v>45</v>
      </c>
      <c r="O571" s="66"/>
      <c r="P571" s="198">
        <f>O571*H571</f>
        <v>0</v>
      </c>
      <c r="Q571" s="198">
        <v>0.16849</v>
      </c>
      <c r="R571" s="198">
        <f>Q571*H571</f>
        <v>84.160754999999995</v>
      </c>
      <c r="S571" s="198">
        <v>0</v>
      </c>
      <c r="T571" s="199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200" t="s">
        <v>129</v>
      </c>
      <c r="AT571" s="200" t="s">
        <v>124</v>
      </c>
      <c r="AU571" s="200" t="s">
        <v>84</v>
      </c>
      <c r="AY571" s="19" t="s">
        <v>122</v>
      </c>
      <c r="BE571" s="201">
        <f>IF(N571="základní",J571,0)</f>
        <v>0</v>
      </c>
      <c r="BF571" s="201">
        <f>IF(N571="snížená",J571,0)</f>
        <v>0</v>
      </c>
      <c r="BG571" s="201">
        <f>IF(N571="zákl. přenesená",J571,0)</f>
        <v>0</v>
      </c>
      <c r="BH571" s="201">
        <f>IF(N571="sníž. přenesená",J571,0)</f>
        <v>0</v>
      </c>
      <c r="BI571" s="201">
        <f>IF(N571="nulová",J571,0)</f>
        <v>0</v>
      </c>
      <c r="BJ571" s="19" t="s">
        <v>82</v>
      </c>
      <c r="BK571" s="201">
        <f>ROUND(I571*H571,2)</f>
        <v>0</v>
      </c>
      <c r="BL571" s="19" t="s">
        <v>129</v>
      </c>
      <c r="BM571" s="200" t="s">
        <v>833</v>
      </c>
    </row>
    <row r="572" spans="1:65" s="2" customFormat="1" ht="156">
      <c r="A572" s="36"/>
      <c r="B572" s="37"/>
      <c r="C572" s="38"/>
      <c r="D572" s="202" t="s">
        <v>131</v>
      </c>
      <c r="E572" s="38"/>
      <c r="F572" s="203" t="s">
        <v>834</v>
      </c>
      <c r="G572" s="38"/>
      <c r="H572" s="38"/>
      <c r="I572" s="110"/>
      <c r="J572" s="38"/>
      <c r="K572" s="38"/>
      <c r="L572" s="41"/>
      <c r="M572" s="204"/>
      <c r="N572" s="205"/>
      <c r="O572" s="66"/>
      <c r="P572" s="66"/>
      <c r="Q572" s="66"/>
      <c r="R572" s="66"/>
      <c r="S572" s="66"/>
      <c r="T572" s="67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131</v>
      </c>
      <c r="AU572" s="19" t="s">
        <v>84</v>
      </c>
    </row>
    <row r="573" spans="1:65" s="13" customFormat="1" ht="11.25">
      <c r="B573" s="206"/>
      <c r="C573" s="207"/>
      <c r="D573" s="202" t="s">
        <v>133</v>
      </c>
      <c r="E573" s="208" t="s">
        <v>19</v>
      </c>
      <c r="F573" s="209" t="s">
        <v>835</v>
      </c>
      <c r="G573" s="207"/>
      <c r="H573" s="210">
        <v>97.1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133</v>
      </c>
      <c r="AU573" s="216" t="s">
        <v>84</v>
      </c>
      <c r="AV573" s="13" t="s">
        <v>84</v>
      </c>
      <c r="AW573" s="13" t="s">
        <v>35</v>
      </c>
      <c r="AX573" s="13" t="s">
        <v>74</v>
      </c>
      <c r="AY573" s="216" t="s">
        <v>122</v>
      </c>
    </row>
    <row r="574" spans="1:65" s="13" customFormat="1" ht="11.25">
      <c r="B574" s="206"/>
      <c r="C574" s="207"/>
      <c r="D574" s="202" t="s">
        <v>133</v>
      </c>
      <c r="E574" s="208" t="s">
        <v>19</v>
      </c>
      <c r="F574" s="209" t="s">
        <v>836</v>
      </c>
      <c r="G574" s="207"/>
      <c r="H574" s="210">
        <v>65</v>
      </c>
      <c r="I574" s="211"/>
      <c r="J574" s="207"/>
      <c r="K574" s="207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133</v>
      </c>
      <c r="AU574" s="216" t="s">
        <v>84</v>
      </c>
      <c r="AV574" s="13" t="s">
        <v>84</v>
      </c>
      <c r="AW574" s="13" t="s">
        <v>35</v>
      </c>
      <c r="AX574" s="13" t="s">
        <v>74</v>
      </c>
      <c r="AY574" s="216" t="s">
        <v>122</v>
      </c>
    </row>
    <row r="575" spans="1:65" s="13" customFormat="1" ht="11.25">
      <c r="B575" s="206"/>
      <c r="C575" s="207"/>
      <c r="D575" s="202" t="s">
        <v>133</v>
      </c>
      <c r="E575" s="208" t="s">
        <v>19</v>
      </c>
      <c r="F575" s="209" t="s">
        <v>837</v>
      </c>
      <c r="G575" s="207"/>
      <c r="H575" s="210">
        <v>117.8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133</v>
      </c>
      <c r="AU575" s="216" t="s">
        <v>84</v>
      </c>
      <c r="AV575" s="13" t="s">
        <v>84</v>
      </c>
      <c r="AW575" s="13" t="s">
        <v>35</v>
      </c>
      <c r="AX575" s="13" t="s">
        <v>74</v>
      </c>
      <c r="AY575" s="216" t="s">
        <v>122</v>
      </c>
    </row>
    <row r="576" spans="1:65" s="13" customFormat="1" ht="11.25">
      <c r="B576" s="206"/>
      <c r="C576" s="207"/>
      <c r="D576" s="202" t="s">
        <v>133</v>
      </c>
      <c r="E576" s="208" t="s">
        <v>19</v>
      </c>
      <c r="F576" s="209" t="s">
        <v>838</v>
      </c>
      <c r="G576" s="207"/>
      <c r="H576" s="210">
        <v>170.8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133</v>
      </c>
      <c r="AU576" s="216" t="s">
        <v>84</v>
      </c>
      <c r="AV576" s="13" t="s">
        <v>84</v>
      </c>
      <c r="AW576" s="13" t="s">
        <v>35</v>
      </c>
      <c r="AX576" s="13" t="s">
        <v>74</v>
      </c>
      <c r="AY576" s="216" t="s">
        <v>122</v>
      </c>
    </row>
    <row r="577" spans="1:65" s="13" customFormat="1" ht="11.25">
      <c r="B577" s="206"/>
      <c r="C577" s="207"/>
      <c r="D577" s="202" t="s">
        <v>133</v>
      </c>
      <c r="E577" s="208" t="s">
        <v>19</v>
      </c>
      <c r="F577" s="209" t="s">
        <v>839</v>
      </c>
      <c r="G577" s="207"/>
      <c r="H577" s="210">
        <v>48.8</v>
      </c>
      <c r="I577" s="211"/>
      <c r="J577" s="207"/>
      <c r="K577" s="207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133</v>
      </c>
      <c r="AU577" s="216" t="s">
        <v>84</v>
      </c>
      <c r="AV577" s="13" t="s">
        <v>84</v>
      </c>
      <c r="AW577" s="13" t="s">
        <v>35</v>
      </c>
      <c r="AX577" s="13" t="s">
        <v>74</v>
      </c>
      <c r="AY577" s="216" t="s">
        <v>122</v>
      </c>
    </row>
    <row r="578" spans="1:65" s="15" customFormat="1" ht="11.25">
      <c r="B578" s="228"/>
      <c r="C578" s="229"/>
      <c r="D578" s="202" t="s">
        <v>133</v>
      </c>
      <c r="E578" s="230" t="s">
        <v>19</v>
      </c>
      <c r="F578" s="231" t="s">
        <v>171</v>
      </c>
      <c r="G578" s="229"/>
      <c r="H578" s="232">
        <v>499.5</v>
      </c>
      <c r="I578" s="233"/>
      <c r="J578" s="229"/>
      <c r="K578" s="229"/>
      <c r="L578" s="234"/>
      <c r="M578" s="235"/>
      <c r="N578" s="236"/>
      <c r="O578" s="236"/>
      <c r="P578" s="236"/>
      <c r="Q578" s="236"/>
      <c r="R578" s="236"/>
      <c r="S578" s="236"/>
      <c r="T578" s="237"/>
      <c r="AT578" s="238" t="s">
        <v>133</v>
      </c>
      <c r="AU578" s="238" t="s">
        <v>84</v>
      </c>
      <c r="AV578" s="15" t="s">
        <v>140</v>
      </c>
      <c r="AW578" s="15" t="s">
        <v>35</v>
      </c>
      <c r="AX578" s="15" t="s">
        <v>74</v>
      </c>
      <c r="AY578" s="238" t="s">
        <v>122</v>
      </c>
    </row>
    <row r="579" spans="1:65" s="14" customFormat="1" ht="11.25">
      <c r="B579" s="217"/>
      <c r="C579" s="218"/>
      <c r="D579" s="202" t="s">
        <v>133</v>
      </c>
      <c r="E579" s="219" t="s">
        <v>19</v>
      </c>
      <c r="F579" s="220" t="s">
        <v>153</v>
      </c>
      <c r="G579" s="218"/>
      <c r="H579" s="221">
        <v>499.5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133</v>
      </c>
      <c r="AU579" s="227" t="s">
        <v>84</v>
      </c>
      <c r="AV579" s="14" t="s">
        <v>129</v>
      </c>
      <c r="AW579" s="14" t="s">
        <v>35</v>
      </c>
      <c r="AX579" s="14" t="s">
        <v>82</v>
      </c>
      <c r="AY579" s="227" t="s">
        <v>122</v>
      </c>
    </row>
    <row r="580" spans="1:65" s="2" customFormat="1" ht="16.5" customHeight="1">
      <c r="A580" s="36"/>
      <c r="B580" s="37"/>
      <c r="C580" s="240" t="s">
        <v>840</v>
      </c>
      <c r="D580" s="240" t="s">
        <v>351</v>
      </c>
      <c r="E580" s="241" t="s">
        <v>841</v>
      </c>
      <c r="F580" s="242" t="s">
        <v>842</v>
      </c>
      <c r="G580" s="243" t="s">
        <v>228</v>
      </c>
      <c r="H580" s="244">
        <v>506.99299999999999</v>
      </c>
      <c r="I580" s="245"/>
      <c r="J580" s="246">
        <f>ROUND(I580*H580,2)</f>
        <v>0</v>
      </c>
      <c r="K580" s="242" t="s">
        <v>128</v>
      </c>
      <c r="L580" s="247"/>
      <c r="M580" s="248" t="s">
        <v>19</v>
      </c>
      <c r="N580" s="249" t="s">
        <v>45</v>
      </c>
      <c r="O580" s="66"/>
      <c r="P580" s="198">
        <f>O580*H580</f>
        <v>0</v>
      </c>
      <c r="Q580" s="198">
        <v>0.125</v>
      </c>
      <c r="R580" s="198">
        <f>Q580*H580</f>
        <v>63.374124999999999</v>
      </c>
      <c r="S580" s="198">
        <v>0</v>
      </c>
      <c r="T580" s="199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00" t="s">
        <v>183</v>
      </c>
      <c r="AT580" s="200" t="s">
        <v>351</v>
      </c>
      <c r="AU580" s="200" t="s">
        <v>84</v>
      </c>
      <c r="AY580" s="19" t="s">
        <v>122</v>
      </c>
      <c r="BE580" s="201">
        <f>IF(N580="základní",J580,0)</f>
        <v>0</v>
      </c>
      <c r="BF580" s="201">
        <f>IF(N580="snížená",J580,0)</f>
        <v>0</v>
      </c>
      <c r="BG580" s="201">
        <f>IF(N580="zákl. přenesená",J580,0)</f>
        <v>0</v>
      </c>
      <c r="BH580" s="201">
        <f>IF(N580="sníž. přenesená",J580,0)</f>
        <v>0</v>
      </c>
      <c r="BI580" s="201">
        <f>IF(N580="nulová",J580,0)</f>
        <v>0</v>
      </c>
      <c r="BJ580" s="19" t="s">
        <v>82</v>
      </c>
      <c r="BK580" s="201">
        <f>ROUND(I580*H580,2)</f>
        <v>0</v>
      </c>
      <c r="BL580" s="19" t="s">
        <v>129</v>
      </c>
      <c r="BM580" s="200" t="s">
        <v>843</v>
      </c>
    </row>
    <row r="581" spans="1:65" s="13" customFormat="1" ht="11.25">
      <c r="B581" s="206"/>
      <c r="C581" s="207"/>
      <c r="D581" s="202" t="s">
        <v>133</v>
      </c>
      <c r="E581" s="208" t="s">
        <v>19</v>
      </c>
      <c r="F581" s="209" t="s">
        <v>844</v>
      </c>
      <c r="G581" s="207"/>
      <c r="H581" s="210">
        <v>499.5</v>
      </c>
      <c r="I581" s="211"/>
      <c r="J581" s="207"/>
      <c r="K581" s="207"/>
      <c r="L581" s="212"/>
      <c r="M581" s="213"/>
      <c r="N581" s="214"/>
      <c r="O581" s="214"/>
      <c r="P581" s="214"/>
      <c r="Q581" s="214"/>
      <c r="R581" s="214"/>
      <c r="S581" s="214"/>
      <c r="T581" s="215"/>
      <c r="AT581" s="216" t="s">
        <v>133</v>
      </c>
      <c r="AU581" s="216" t="s">
        <v>84</v>
      </c>
      <c r="AV581" s="13" t="s">
        <v>84</v>
      </c>
      <c r="AW581" s="13" t="s">
        <v>35</v>
      </c>
      <c r="AX581" s="13" t="s">
        <v>74</v>
      </c>
      <c r="AY581" s="216" t="s">
        <v>122</v>
      </c>
    </row>
    <row r="582" spans="1:65" s="13" customFormat="1" ht="11.25">
      <c r="B582" s="206"/>
      <c r="C582" s="207"/>
      <c r="D582" s="202" t="s">
        <v>133</v>
      </c>
      <c r="E582" s="208" t="s">
        <v>19</v>
      </c>
      <c r="F582" s="209" t="s">
        <v>845</v>
      </c>
      <c r="G582" s="207"/>
      <c r="H582" s="210">
        <v>7.4930000000000003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133</v>
      </c>
      <c r="AU582" s="216" t="s">
        <v>84</v>
      </c>
      <c r="AV582" s="13" t="s">
        <v>84</v>
      </c>
      <c r="AW582" s="13" t="s">
        <v>35</v>
      </c>
      <c r="AX582" s="13" t="s">
        <v>74</v>
      </c>
      <c r="AY582" s="216" t="s">
        <v>122</v>
      </c>
    </row>
    <row r="583" spans="1:65" s="14" customFormat="1" ht="11.25">
      <c r="B583" s="217"/>
      <c r="C583" s="218"/>
      <c r="D583" s="202" t="s">
        <v>133</v>
      </c>
      <c r="E583" s="219" t="s">
        <v>19</v>
      </c>
      <c r="F583" s="220" t="s">
        <v>153</v>
      </c>
      <c r="G583" s="218"/>
      <c r="H583" s="221">
        <v>506.99299999999999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133</v>
      </c>
      <c r="AU583" s="227" t="s">
        <v>84</v>
      </c>
      <c r="AV583" s="14" t="s">
        <v>129</v>
      </c>
      <c r="AW583" s="14" t="s">
        <v>35</v>
      </c>
      <c r="AX583" s="14" t="s">
        <v>82</v>
      </c>
      <c r="AY583" s="227" t="s">
        <v>122</v>
      </c>
    </row>
    <row r="584" spans="1:65" s="2" customFormat="1" ht="44.25" customHeight="1">
      <c r="A584" s="36"/>
      <c r="B584" s="37"/>
      <c r="C584" s="189" t="s">
        <v>846</v>
      </c>
      <c r="D584" s="189" t="s">
        <v>124</v>
      </c>
      <c r="E584" s="190" t="s">
        <v>847</v>
      </c>
      <c r="F584" s="191" t="s">
        <v>848</v>
      </c>
      <c r="G584" s="192" t="s">
        <v>228</v>
      </c>
      <c r="H584" s="193">
        <v>26.6</v>
      </c>
      <c r="I584" s="194"/>
      <c r="J584" s="195">
        <f>ROUND(I584*H584,2)</f>
        <v>0</v>
      </c>
      <c r="K584" s="191" t="s">
        <v>128</v>
      </c>
      <c r="L584" s="41"/>
      <c r="M584" s="196" t="s">
        <v>19</v>
      </c>
      <c r="N584" s="197" t="s">
        <v>45</v>
      </c>
      <c r="O584" s="66"/>
      <c r="P584" s="198">
        <f>O584*H584</f>
        <v>0</v>
      </c>
      <c r="Q584" s="198">
        <v>0.14066999999999999</v>
      </c>
      <c r="R584" s="198">
        <f>Q584*H584</f>
        <v>3.741822</v>
      </c>
      <c r="S584" s="198">
        <v>0</v>
      </c>
      <c r="T584" s="199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0" t="s">
        <v>129</v>
      </c>
      <c r="AT584" s="200" t="s">
        <v>124</v>
      </c>
      <c r="AU584" s="200" t="s">
        <v>84</v>
      </c>
      <c r="AY584" s="19" t="s">
        <v>122</v>
      </c>
      <c r="BE584" s="201">
        <f>IF(N584="základní",J584,0)</f>
        <v>0</v>
      </c>
      <c r="BF584" s="201">
        <f>IF(N584="snížená",J584,0)</f>
        <v>0</v>
      </c>
      <c r="BG584" s="201">
        <f>IF(N584="zákl. přenesená",J584,0)</f>
        <v>0</v>
      </c>
      <c r="BH584" s="201">
        <f>IF(N584="sníž. přenesená",J584,0)</f>
        <v>0</v>
      </c>
      <c r="BI584" s="201">
        <f>IF(N584="nulová",J584,0)</f>
        <v>0</v>
      </c>
      <c r="BJ584" s="19" t="s">
        <v>82</v>
      </c>
      <c r="BK584" s="201">
        <f>ROUND(I584*H584,2)</f>
        <v>0</v>
      </c>
      <c r="BL584" s="19" t="s">
        <v>129</v>
      </c>
      <c r="BM584" s="200" t="s">
        <v>849</v>
      </c>
    </row>
    <row r="585" spans="1:65" s="2" customFormat="1" ht="156">
      <c r="A585" s="36"/>
      <c r="B585" s="37"/>
      <c r="C585" s="38"/>
      <c r="D585" s="202" t="s">
        <v>131</v>
      </c>
      <c r="E585" s="38"/>
      <c r="F585" s="203" t="s">
        <v>834</v>
      </c>
      <c r="G585" s="38"/>
      <c r="H585" s="38"/>
      <c r="I585" s="110"/>
      <c r="J585" s="38"/>
      <c r="K585" s="38"/>
      <c r="L585" s="41"/>
      <c r="M585" s="204"/>
      <c r="N585" s="205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131</v>
      </c>
      <c r="AU585" s="19" t="s">
        <v>84</v>
      </c>
    </row>
    <row r="586" spans="1:65" s="13" customFormat="1" ht="11.25">
      <c r="B586" s="206"/>
      <c r="C586" s="207"/>
      <c r="D586" s="202" t="s">
        <v>133</v>
      </c>
      <c r="E586" s="208" t="s">
        <v>19</v>
      </c>
      <c r="F586" s="209" t="s">
        <v>850</v>
      </c>
      <c r="G586" s="207"/>
      <c r="H586" s="210">
        <v>26.6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133</v>
      </c>
      <c r="AU586" s="216" t="s">
        <v>84</v>
      </c>
      <c r="AV586" s="13" t="s">
        <v>84</v>
      </c>
      <c r="AW586" s="13" t="s">
        <v>35</v>
      </c>
      <c r="AX586" s="13" t="s">
        <v>82</v>
      </c>
      <c r="AY586" s="216" t="s">
        <v>122</v>
      </c>
    </row>
    <row r="587" spans="1:65" s="2" customFormat="1" ht="16.5" customHeight="1">
      <c r="A587" s="36"/>
      <c r="B587" s="37"/>
      <c r="C587" s="240" t="s">
        <v>851</v>
      </c>
      <c r="D587" s="240" t="s">
        <v>351</v>
      </c>
      <c r="E587" s="241" t="s">
        <v>852</v>
      </c>
      <c r="F587" s="242" t="s">
        <v>853</v>
      </c>
      <c r="G587" s="243" t="s">
        <v>228</v>
      </c>
      <c r="H587" s="244">
        <v>26.998999999999999</v>
      </c>
      <c r="I587" s="245"/>
      <c r="J587" s="246">
        <f>ROUND(I587*H587,2)</f>
        <v>0</v>
      </c>
      <c r="K587" s="242" t="s">
        <v>128</v>
      </c>
      <c r="L587" s="247"/>
      <c r="M587" s="248" t="s">
        <v>19</v>
      </c>
      <c r="N587" s="249" t="s">
        <v>45</v>
      </c>
      <c r="O587" s="66"/>
      <c r="P587" s="198">
        <f>O587*H587</f>
        <v>0</v>
      </c>
      <c r="Q587" s="198">
        <v>8.2000000000000003E-2</v>
      </c>
      <c r="R587" s="198">
        <f>Q587*H587</f>
        <v>2.2139180000000001</v>
      </c>
      <c r="S587" s="198">
        <v>0</v>
      </c>
      <c r="T587" s="199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200" t="s">
        <v>183</v>
      </c>
      <c r="AT587" s="200" t="s">
        <v>351</v>
      </c>
      <c r="AU587" s="200" t="s">
        <v>84</v>
      </c>
      <c r="AY587" s="19" t="s">
        <v>122</v>
      </c>
      <c r="BE587" s="201">
        <f>IF(N587="základní",J587,0)</f>
        <v>0</v>
      </c>
      <c r="BF587" s="201">
        <f>IF(N587="snížená",J587,0)</f>
        <v>0</v>
      </c>
      <c r="BG587" s="201">
        <f>IF(N587="zákl. přenesená",J587,0)</f>
        <v>0</v>
      </c>
      <c r="BH587" s="201">
        <f>IF(N587="sníž. přenesená",J587,0)</f>
        <v>0</v>
      </c>
      <c r="BI587" s="201">
        <f>IF(N587="nulová",J587,0)</f>
        <v>0</v>
      </c>
      <c r="BJ587" s="19" t="s">
        <v>82</v>
      </c>
      <c r="BK587" s="201">
        <f>ROUND(I587*H587,2)</f>
        <v>0</v>
      </c>
      <c r="BL587" s="19" t="s">
        <v>129</v>
      </c>
      <c r="BM587" s="200" t="s">
        <v>854</v>
      </c>
    </row>
    <row r="588" spans="1:65" s="13" customFormat="1" ht="11.25">
      <c r="B588" s="206"/>
      <c r="C588" s="207"/>
      <c r="D588" s="202" t="s">
        <v>133</v>
      </c>
      <c r="E588" s="208" t="s">
        <v>19</v>
      </c>
      <c r="F588" s="209" t="s">
        <v>855</v>
      </c>
      <c r="G588" s="207"/>
      <c r="H588" s="210">
        <v>26.6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133</v>
      </c>
      <c r="AU588" s="216" t="s">
        <v>84</v>
      </c>
      <c r="AV588" s="13" t="s">
        <v>84</v>
      </c>
      <c r="AW588" s="13" t="s">
        <v>35</v>
      </c>
      <c r="AX588" s="13" t="s">
        <v>74</v>
      </c>
      <c r="AY588" s="216" t="s">
        <v>122</v>
      </c>
    </row>
    <row r="589" spans="1:65" s="13" customFormat="1" ht="11.25">
      <c r="B589" s="206"/>
      <c r="C589" s="207"/>
      <c r="D589" s="202" t="s">
        <v>133</v>
      </c>
      <c r="E589" s="208" t="s">
        <v>19</v>
      </c>
      <c r="F589" s="209" t="s">
        <v>856</v>
      </c>
      <c r="G589" s="207"/>
      <c r="H589" s="210">
        <v>0.39900000000000002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133</v>
      </c>
      <c r="AU589" s="216" t="s">
        <v>84</v>
      </c>
      <c r="AV589" s="13" t="s">
        <v>84</v>
      </c>
      <c r="AW589" s="13" t="s">
        <v>35</v>
      </c>
      <c r="AX589" s="13" t="s">
        <v>74</v>
      </c>
      <c r="AY589" s="216" t="s">
        <v>122</v>
      </c>
    </row>
    <row r="590" spans="1:65" s="14" customFormat="1" ht="11.25">
      <c r="B590" s="217"/>
      <c r="C590" s="218"/>
      <c r="D590" s="202" t="s">
        <v>133</v>
      </c>
      <c r="E590" s="219" t="s">
        <v>19</v>
      </c>
      <c r="F590" s="220" t="s">
        <v>153</v>
      </c>
      <c r="G590" s="218"/>
      <c r="H590" s="221">
        <v>26.998999999999999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133</v>
      </c>
      <c r="AU590" s="227" t="s">
        <v>84</v>
      </c>
      <c r="AV590" s="14" t="s">
        <v>129</v>
      </c>
      <c r="AW590" s="14" t="s">
        <v>35</v>
      </c>
      <c r="AX590" s="14" t="s">
        <v>82</v>
      </c>
      <c r="AY590" s="227" t="s">
        <v>122</v>
      </c>
    </row>
    <row r="591" spans="1:65" s="2" customFormat="1" ht="44.25" customHeight="1">
      <c r="A591" s="36"/>
      <c r="B591" s="37"/>
      <c r="C591" s="189" t="s">
        <v>857</v>
      </c>
      <c r="D591" s="189" t="s">
        <v>124</v>
      </c>
      <c r="E591" s="190" t="s">
        <v>858</v>
      </c>
      <c r="F591" s="191" t="s">
        <v>859</v>
      </c>
      <c r="G591" s="192" t="s">
        <v>228</v>
      </c>
      <c r="H591" s="193">
        <v>12.6</v>
      </c>
      <c r="I591" s="194"/>
      <c r="J591" s="195">
        <f>ROUND(I591*H591,2)</f>
        <v>0</v>
      </c>
      <c r="K591" s="191" t="s">
        <v>128</v>
      </c>
      <c r="L591" s="41"/>
      <c r="M591" s="196" t="s">
        <v>19</v>
      </c>
      <c r="N591" s="197" t="s">
        <v>45</v>
      </c>
      <c r="O591" s="66"/>
      <c r="P591" s="198">
        <f>O591*H591</f>
        <v>0</v>
      </c>
      <c r="Q591" s="198">
        <v>3.3E-4</v>
      </c>
      <c r="R591" s="198">
        <f>Q591*H591</f>
        <v>4.1580000000000002E-3</v>
      </c>
      <c r="S591" s="198">
        <v>0</v>
      </c>
      <c r="T591" s="199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200" t="s">
        <v>129</v>
      </c>
      <c r="AT591" s="200" t="s">
        <v>124</v>
      </c>
      <c r="AU591" s="200" t="s">
        <v>84</v>
      </c>
      <c r="AY591" s="19" t="s">
        <v>122</v>
      </c>
      <c r="BE591" s="201">
        <f>IF(N591="základní",J591,0)</f>
        <v>0</v>
      </c>
      <c r="BF591" s="201">
        <f>IF(N591="snížená",J591,0)</f>
        <v>0</v>
      </c>
      <c r="BG591" s="201">
        <f>IF(N591="zákl. přenesená",J591,0)</f>
        <v>0</v>
      </c>
      <c r="BH591" s="201">
        <f>IF(N591="sníž. přenesená",J591,0)</f>
        <v>0</v>
      </c>
      <c r="BI591" s="201">
        <f>IF(N591="nulová",J591,0)</f>
        <v>0</v>
      </c>
      <c r="BJ591" s="19" t="s">
        <v>82</v>
      </c>
      <c r="BK591" s="201">
        <f>ROUND(I591*H591,2)</f>
        <v>0</v>
      </c>
      <c r="BL591" s="19" t="s">
        <v>129</v>
      </c>
      <c r="BM591" s="200" t="s">
        <v>860</v>
      </c>
    </row>
    <row r="592" spans="1:65" s="2" customFormat="1" ht="48.75">
      <c r="A592" s="36"/>
      <c r="B592" s="37"/>
      <c r="C592" s="38"/>
      <c r="D592" s="202" t="s">
        <v>131</v>
      </c>
      <c r="E592" s="38"/>
      <c r="F592" s="203" t="s">
        <v>861</v>
      </c>
      <c r="G592" s="38"/>
      <c r="H592" s="38"/>
      <c r="I592" s="110"/>
      <c r="J592" s="38"/>
      <c r="K592" s="38"/>
      <c r="L592" s="41"/>
      <c r="M592" s="204"/>
      <c r="N592" s="205"/>
      <c r="O592" s="66"/>
      <c r="P592" s="66"/>
      <c r="Q592" s="66"/>
      <c r="R592" s="66"/>
      <c r="S592" s="66"/>
      <c r="T592" s="67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131</v>
      </c>
      <c r="AU592" s="19" t="s">
        <v>84</v>
      </c>
    </row>
    <row r="593" spans="1:65" s="13" customFormat="1" ht="11.25">
      <c r="B593" s="206"/>
      <c r="C593" s="207"/>
      <c r="D593" s="202" t="s">
        <v>133</v>
      </c>
      <c r="E593" s="208" t="s">
        <v>19</v>
      </c>
      <c r="F593" s="209" t="s">
        <v>862</v>
      </c>
      <c r="G593" s="207"/>
      <c r="H593" s="210">
        <v>12.6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133</v>
      </c>
      <c r="AU593" s="216" t="s">
        <v>84</v>
      </c>
      <c r="AV593" s="13" t="s">
        <v>84</v>
      </c>
      <c r="AW593" s="13" t="s">
        <v>35</v>
      </c>
      <c r="AX593" s="13" t="s">
        <v>82</v>
      </c>
      <c r="AY593" s="216" t="s">
        <v>122</v>
      </c>
    </row>
    <row r="594" spans="1:65" s="2" customFormat="1" ht="21.75" customHeight="1">
      <c r="A594" s="36"/>
      <c r="B594" s="37"/>
      <c r="C594" s="189" t="s">
        <v>863</v>
      </c>
      <c r="D594" s="189" t="s">
        <v>124</v>
      </c>
      <c r="E594" s="190" t="s">
        <v>864</v>
      </c>
      <c r="F594" s="191" t="s">
        <v>865</v>
      </c>
      <c r="G594" s="192" t="s">
        <v>127</v>
      </c>
      <c r="H594" s="193">
        <v>955</v>
      </c>
      <c r="I594" s="194"/>
      <c r="J594" s="195">
        <f>ROUND(I594*H594,2)</f>
        <v>0</v>
      </c>
      <c r="K594" s="191" t="s">
        <v>128</v>
      </c>
      <c r="L594" s="41"/>
      <c r="M594" s="196" t="s">
        <v>19</v>
      </c>
      <c r="N594" s="197" t="s">
        <v>45</v>
      </c>
      <c r="O594" s="66"/>
      <c r="P594" s="198">
        <f>O594*H594</f>
        <v>0</v>
      </c>
      <c r="Q594" s="198">
        <v>0</v>
      </c>
      <c r="R594" s="198">
        <f>Q594*H594</f>
        <v>0</v>
      </c>
      <c r="S594" s="198">
        <v>0.02</v>
      </c>
      <c r="T594" s="199">
        <f>S594*H594</f>
        <v>19.100000000000001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00" t="s">
        <v>129</v>
      </c>
      <c r="AT594" s="200" t="s">
        <v>124</v>
      </c>
      <c r="AU594" s="200" t="s">
        <v>84</v>
      </c>
      <c r="AY594" s="19" t="s">
        <v>122</v>
      </c>
      <c r="BE594" s="201">
        <f>IF(N594="základní",J594,0)</f>
        <v>0</v>
      </c>
      <c r="BF594" s="201">
        <f>IF(N594="snížená",J594,0)</f>
        <v>0</v>
      </c>
      <c r="BG594" s="201">
        <f>IF(N594="zákl. přenesená",J594,0)</f>
        <v>0</v>
      </c>
      <c r="BH594" s="201">
        <f>IF(N594="sníž. přenesená",J594,0)</f>
        <v>0</v>
      </c>
      <c r="BI594" s="201">
        <f>IF(N594="nulová",J594,0)</f>
        <v>0</v>
      </c>
      <c r="BJ594" s="19" t="s">
        <v>82</v>
      </c>
      <c r="BK594" s="201">
        <f>ROUND(I594*H594,2)</f>
        <v>0</v>
      </c>
      <c r="BL594" s="19" t="s">
        <v>129</v>
      </c>
      <c r="BM594" s="200" t="s">
        <v>866</v>
      </c>
    </row>
    <row r="595" spans="1:65" s="2" customFormat="1" ht="97.5">
      <c r="A595" s="36"/>
      <c r="B595" s="37"/>
      <c r="C595" s="38"/>
      <c r="D595" s="202" t="s">
        <v>131</v>
      </c>
      <c r="E595" s="38"/>
      <c r="F595" s="203" t="s">
        <v>867</v>
      </c>
      <c r="G595" s="38"/>
      <c r="H595" s="38"/>
      <c r="I595" s="110"/>
      <c r="J595" s="38"/>
      <c r="K595" s="38"/>
      <c r="L595" s="41"/>
      <c r="M595" s="204"/>
      <c r="N595" s="205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131</v>
      </c>
      <c r="AU595" s="19" t="s">
        <v>84</v>
      </c>
    </row>
    <row r="596" spans="1:65" s="13" customFormat="1" ht="11.25">
      <c r="B596" s="206"/>
      <c r="C596" s="207"/>
      <c r="D596" s="202" t="s">
        <v>133</v>
      </c>
      <c r="E596" s="208" t="s">
        <v>19</v>
      </c>
      <c r="F596" s="209" t="s">
        <v>868</v>
      </c>
      <c r="G596" s="207"/>
      <c r="H596" s="210">
        <v>955</v>
      </c>
      <c r="I596" s="211"/>
      <c r="J596" s="207"/>
      <c r="K596" s="207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133</v>
      </c>
      <c r="AU596" s="216" t="s">
        <v>84</v>
      </c>
      <c r="AV596" s="13" t="s">
        <v>84</v>
      </c>
      <c r="AW596" s="13" t="s">
        <v>35</v>
      </c>
      <c r="AX596" s="13" t="s">
        <v>82</v>
      </c>
      <c r="AY596" s="216" t="s">
        <v>122</v>
      </c>
    </row>
    <row r="597" spans="1:65" s="2" customFormat="1" ht="44.25" customHeight="1">
      <c r="A597" s="36"/>
      <c r="B597" s="37"/>
      <c r="C597" s="189" t="s">
        <v>869</v>
      </c>
      <c r="D597" s="189" t="s">
        <v>124</v>
      </c>
      <c r="E597" s="190" t="s">
        <v>870</v>
      </c>
      <c r="F597" s="191" t="s">
        <v>871</v>
      </c>
      <c r="G597" s="192" t="s">
        <v>137</v>
      </c>
      <c r="H597" s="193">
        <v>12</v>
      </c>
      <c r="I597" s="194"/>
      <c r="J597" s="195">
        <f>ROUND(I597*H597,2)</f>
        <v>0</v>
      </c>
      <c r="K597" s="191" t="s">
        <v>128</v>
      </c>
      <c r="L597" s="41"/>
      <c r="M597" s="196" t="s">
        <v>19</v>
      </c>
      <c r="N597" s="197" t="s">
        <v>45</v>
      </c>
      <c r="O597" s="66"/>
      <c r="P597" s="198">
        <f>O597*H597</f>
        <v>0</v>
      </c>
      <c r="Q597" s="198">
        <v>0</v>
      </c>
      <c r="R597" s="198">
        <f>Q597*H597</f>
        <v>0</v>
      </c>
      <c r="S597" s="198">
        <v>8.2000000000000003E-2</v>
      </c>
      <c r="T597" s="199">
        <f>S597*H597</f>
        <v>0.98399999999999999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200" t="s">
        <v>129</v>
      </c>
      <c r="AT597" s="200" t="s">
        <v>124</v>
      </c>
      <c r="AU597" s="200" t="s">
        <v>84</v>
      </c>
      <c r="AY597" s="19" t="s">
        <v>122</v>
      </c>
      <c r="BE597" s="201">
        <f>IF(N597="základní",J597,0)</f>
        <v>0</v>
      </c>
      <c r="BF597" s="201">
        <f>IF(N597="snížená",J597,0)</f>
        <v>0</v>
      </c>
      <c r="BG597" s="201">
        <f>IF(N597="zákl. přenesená",J597,0)</f>
        <v>0</v>
      </c>
      <c r="BH597" s="201">
        <f>IF(N597="sníž. přenesená",J597,0)</f>
        <v>0</v>
      </c>
      <c r="BI597" s="201">
        <f>IF(N597="nulová",J597,0)</f>
        <v>0</v>
      </c>
      <c r="BJ597" s="19" t="s">
        <v>82</v>
      </c>
      <c r="BK597" s="201">
        <f>ROUND(I597*H597,2)</f>
        <v>0</v>
      </c>
      <c r="BL597" s="19" t="s">
        <v>129</v>
      </c>
      <c r="BM597" s="200" t="s">
        <v>872</v>
      </c>
    </row>
    <row r="598" spans="1:65" s="2" customFormat="1" ht="87.75">
      <c r="A598" s="36"/>
      <c r="B598" s="37"/>
      <c r="C598" s="38"/>
      <c r="D598" s="202" t="s">
        <v>131</v>
      </c>
      <c r="E598" s="38"/>
      <c r="F598" s="203" t="s">
        <v>873</v>
      </c>
      <c r="G598" s="38"/>
      <c r="H598" s="38"/>
      <c r="I598" s="110"/>
      <c r="J598" s="38"/>
      <c r="K598" s="38"/>
      <c r="L598" s="41"/>
      <c r="M598" s="204"/>
      <c r="N598" s="205"/>
      <c r="O598" s="66"/>
      <c r="P598" s="66"/>
      <c r="Q598" s="66"/>
      <c r="R598" s="66"/>
      <c r="S598" s="66"/>
      <c r="T598" s="67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9" t="s">
        <v>131</v>
      </c>
      <c r="AU598" s="19" t="s">
        <v>84</v>
      </c>
    </row>
    <row r="599" spans="1:65" s="13" customFormat="1" ht="11.25">
      <c r="B599" s="206"/>
      <c r="C599" s="207"/>
      <c r="D599" s="202" t="s">
        <v>133</v>
      </c>
      <c r="E599" s="208" t="s">
        <v>19</v>
      </c>
      <c r="F599" s="209" t="s">
        <v>874</v>
      </c>
      <c r="G599" s="207"/>
      <c r="H599" s="210">
        <v>4</v>
      </c>
      <c r="I599" s="211"/>
      <c r="J599" s="207"/>
      <c r="K599" s="207"/>
      <c r="L599" s="212"/>
      <c r="M599" s="213"/>
      <c r="N599" s="214"/>
      <c r="O599" s="214"/>
      <c r="P599" s="214"/>
      <c r="Q599" s="214"/>
      <c r="R599" s="214"/>
      <c r="S599" s="214"/>
      <c r="T599" s="215"/>
      <c r="AT599" s="216" t="s">
        <v>133</v>
      </c>
      <c r="AU599" s="216" t="s">
        <v>84</v>
      </c>
      <c r="AV599" s="13" t="s">
        <v>84</v>
      </c>
      <c r="AW599" s="13" t="s">
        <v>35</v>
      </c>
      <c r="AX599" s="13" t="s">
        <v>74</v>
      </c>
      <c r="AY599" s="216" t="s">
        <v>122</v>
      </c>
    </row>
    <row r="600" spans="1:65" s="13" customFormat="1" ht="11.25">
      <c r="B600" s="206"/>
      <c r="C600" s="207"/>
      <c r="D600" s="202" t="s">
        <v>133</v>
      </c>
      <c r="E600" s="208" t="s">
        <v>19</v>
      </c>
      <c r="F600" s="209" t="s">
        <v>875</v>
      </c>
      <c r="G600" s="207"/>
      <c r="H600" s="210">
        <v>4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133</v>
      </c>
      <c r="AU600" s="216" t="s">
        <v>84</v>
      </c>
      <c r="AV600" s="13" t="s">
        <v>84</v>
      </c>
      <c r="AW600" s="13" t="s">
        <v>35</v>
      </c>
      <c r="AX600" s="13" t="s">
        <v>74</v>
      </c>
      <c r="AY600" s="216" t="s">
        <v>122</v>
      </c>
    </row>
    <row r="601" spans="1:65" s="13" customFormat="1" ht="11.25">
      <c r="B601" s="206"/>
      <c r="C601" s="207"/>
      <c r="D601" s="202" t="s">
        <v>133</v>
      </c>
      <c r="E601" s="208" t="s">
        <v>19</v>
      </c>
      <c r="F601" s="209" t="s">
        <v>876</v>
      </c>
      <c r="G601" s="207"/>
      <c r="H601" s="210">
        <v>4</v>
      </c>
      <c r="I601" s="211"/>
      <c r="J601" s="207"/>
      <c r="K601" s="207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133</v>
      </c>
      <c r="AU601" s="216" t="s">
        <v>84</v>
      </c>
      <c r="AV601" s="13" t="s">
        <v>84</v>
      </c>
      <c r="AW601" s="13" t="s">
        <v>35</v>
      </c>
      <c r="AX601" s="13" t="s">
        <v>74</v>
      </c>
      <c r="AY601" s="216" t="s">
        <v>122</v>
      </c>
    </row>
    <row r="602" spans="1:65" s="14" customFormat="1" ht="11.25">
      <c r="B602" s="217"/>
      <c r="C602" s="218"/>
      <c r="D602" s="202" t="s">
        <v>133</v>
      </c>
      <c r="E602" s="219" t="s">
        <v>19</v>
      </c>
      <c r="F602" s="220" t="s">
        <v>153</v>
      </c>
      <c r="G602" s="218"/>
      <c r="H602" s="221">
        <v>12</v>
      </c>
      <c r="I602" s="222"/>
      <c r="J602" s="218"/>
      <c r="K602" s="218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133</v>
      </c>
      <c r="AU602" s="227" t="s">
        <v>84</v>
      </c>
      <c r="AV602" s="14" t="s">
        <v>129</v>
      </c>
      <c r="AW602" s="14" t="s">
        <v>35</v>
      </c>
      <c r="AX602" s="14" t="s">
        <v>82</v>
      </c>
      <c r="AY602" s="227" t="s">
        <v>122</v>
      </c>
    </row>
    <row r="603" spans="1:65" s="2" customFormat="1" ht="44.25" customHeight="1">
      <c r="A603" s="36"/>
      <c r="B603" s="37"/>
      <c r="C603" s="189" t="s">
        <v>877</v>
      </c>
      <c r="D603" s="189" t="s">
        <v>124</v>
      </c>
      <c r="E603" s="190" t="s">
        <v>878</v>
      </c>
      <c r="F603" s="191" t="s">
        <v>879</v>
      </c>
      <c r="G603" s="192" t="s">
        <v>137</v>
      </c>
      <c r="H603" s="193">
        <v>4</v>
      </c>
      <c r="I603" s="194"/>
      <c r="J603" s="195">
        <f>ROUND(I603*H603,2)</f>
        <v>0</v>
      </c>
      <c r="K603" s="191" t="s">
        <v>128</v>
      </c>
      <c r="L603" s="41"/>
      <c r="M603" s="196" t="s">
        <v>19</v>
      </c>
      <c r="N603" s="197" t="s">
        <v>45</v>
      </c>
      <c r="O603" s="66"/>
      <c r="P603" s="198">
        <f>O603*H603</f>
        <v>0</v>
      </c>
      <c r="Q603" s="198">
        <v>0</v>
      </c>
      <c r="R603" s="198">
        <f>Q603*H603</f>
        <v>0</v>
      </c>
      <c r="S603" s="198">
        <v>4.0000000000000001E-3</v>
      </c>
      <c r="T603" s="199">
        <f>S603*H603</f>
        <v>1.6E-2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200" t="s">
        <v>129</v>
      </c>
      <c r="AT603" s="200" t="s">
        <v>124</v>
      </c>
      <c r="AU603" s="200" t="s">
        <v>84</v>
      </c>
      <c r="AY603" s="19" t="s">
        <v>122</v>
      </c>
      <c r="BE603" s="201">
        <f>IF(N603="základní",J603,0)</f>
        <v>0</v>
      </c>
      <c r="BF603" s="201">
        <f>IF(N603="snížená",J603,0)</f>
        <v>0</v>
      </c>
      <c r="BG603" s="201">
        <f>IF(N603="zákl. přenesená",J603,0)</f>
        <v>0</v>
      </c>
      <c r="BH603" s="201">
        <f>IF(N603="sníž. přenesená",J603,0)</f>
        <v>0</v>
      </c>
      <c r="BI603" s="201">
        <f>IF(N603="nulová",J603,0)</f>
        <v>0</v>
      </c>
      <c r="BJ603" s="19" t="s">
        <v>82</v>
      </c>
      <c r="BK603" s="201">
        <f>ROUND(I603*H603,2)</f>
        <v>0</v>
      </c>
      <c r="BL603" s="19" t="s">
        <v>129</v>
      </c>
      <c r="BM603" s="200" t="s">
        <v>880</v>
      </c>
    </row>
    <row r="604" spans="1:65" s="2" customFormat="1" ht="48.75">
      <c r="A604" s="36"/>
      <c r="B604" s="37"/>
      <c r="C604" s="38"/>
      <c r="D604" s="202" t="s">
        <v>131</v>
      </c>
      <c r="E604" s="38"/>
      <c r="F604" s="203" t="s">
        <v>881</v>
      </c>
      <c r="G604" s="38"/>
      <c r="H604" s="38"/>
      <c r="I604" s="110"/>
      <c r="J604" s="38"/>
      <c r="K604" s="38"/>
      <c r="L604" s="41"/>
      <c r="M604" s="204"/>
      <c r="N604" s="205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131</v>
      </c>
      <c r="AU604" s="19" t="s">
        <v>84</v>
      </c>
    </row>
    <row r="605" spans="1:65" s="13" customFormat="1" ht="11.25">
      <c r="B605" s="206"/>
      <c r="C605" s="207"/>
      <c r="D605" s="202" t="s">
        <v>133</v>
      </c>
      <c r="E605" s="208" t="s">
        <v>19</v>
      </c>
      <c r="F605" s="209" t="s">
        <v>882</v>
      </c>
      <c r="G605" s="207"/>
      <c r="H605" s="210">
        <v>2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133</v>
      </c>
      <c r="AU605" s="216" t="s">
        <v>84</v>
      </c>
      <c r="AV605" s="13" t="s">
        <v>84</v>
      </c>
      <c r="AW605" s="13" t="s">
        <v>35</v>
      </c>
      <c r="AX605" s="13" t="s">
        <v>74</v>
      </c>
      <c r="AY605" s="216" t="s">
        <v>122</v>
      </c>
    </row>
    <row r="606" spans="1:65" s="13" customFormat="1" ht="11.25">
      <c r="B606" s="206"/>
      <c r="C606" s="207"/>
      <c r="D606" s="202" t="s">
        <v>133</v>
      </c>
      <c r="E606" s="208" t="s">
        <v>19</v>
      </c>
      <c r="F606" s="209" t="s">
        <v>883</v>
      </c>
      <c r="G606" s="207"/>
      <c r="H606" s="210">
        <v>1</v>
      </c>
      <c r="I606" s="211"/>
      <c r="J606" s="207"/>
      <c r="K606" s="207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133</v>
      </c>
      <c r="AU606" s="216" t="s">
        <v>84</v>
      </c>
      <c r="AV606" s="13" t="s">
        <v>84</v>
      </c>
      <c r="AW606" s="13" t="s">
        <v>35</v>
      </c>
      <c r="AX606" s="13" t="s">
        <v>74</v>
      </c>
      <c r="AY606" s="216" t="s">
        <v>122</v>
      </c>
    </row>
    <row r="607" spans="1:65" s="13" customFormat="1" ht="11.25">
      <c r="B607" s="206"/>
      <c r="C607" s="207"/>
      <c r="D607" s="202" t="s">
        <v>133</v>
      </c>
      <c r="E607" s="208" t="s">
        <v>19</v>
      </c>
      <c r="F607" s="209" t="s">
        <v>884</v>
      </c>
      <c r="G607" s="207"/>
      <c r="H607" s="210">
        <v>1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133</v>
      </c>
      <c r="AU607" s="216" t="s">
        <v>84</v>
      </c>
      <c r="AV607" s="13" t="s">
        <v>84</v>
      </c>
      <c r="AW607" s="13" t="s">
        <v>35</v>
      </c>
      <c r="AX607" s="13" t="s">
        <v>74</v>
      </c>
      <c r="AY607" s="216" t="s">
        <v>122</v>
      </c>
    </row>
    <row r="608" spans="1:65" s="14" customFormat="1" ht="11.25">
      <c r="B608" s="217"/>
      <c r="C608" s="218"/>
      <c r="D608" s="202" t="s">
        <v>133</v>
      </c>
      <c r="E608" s="219" t="s">
        <v>19</v>
      </c>
      <c r="F608" s="220" t="s">
        <v>153</v>
      </c>
      <c r="G608" s="218"/>
      <c r="H608" s="221">
        <v>4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133</v>
      </c>
      <c r="AU608" s="227" t="s">
        <v>84</v>
      </c>
      <c r="AV608" s="14" t="s">
        <v>129</v>
      </c>
      <c r="AW608" s="14" t="s">
        <v>35</v>
      </c>
      <c r="AX608" s="14" t="s">
        <v>82</v>
      </c>
      <c r="AY608" s="227" t="s">
        <v>122</v>
      </c>
    </row>
    <row r="609" spans="1:65" s="2" customFormat="1" ht="44.25" customHeight="1">
      <c r="A609" s="36"/>
      <c r="B609" s="37"/>
      <c r="C609" s="189" t="s">
        <v>885</v>
      </c>
      <c r="D609" s="189" t="s">
        <v>124</v>
      </c>
      <c r="E609" s="190" t="s">
        <v>886</v>
      </c>
      <c r="F609" s="191" t="s">
        <v>887</v>
      </c>
      <c r="G609" s="192" t="s">
        <v>137</v>
      </c>
      <c r="H609" s="193">
        <v>1</v>
      </c>
      <c r="I609" s="194"/>
      <c r="J609" s="195">
        <f>ROUND(I609*H609,2)</f>
        <v>0</v>
      </c>
      <c r="K609" s="191" t="s">
        <v>128</v>
      </c>
      <c r="L609" s="41"/>
      <c r="M609" s="196" t="s">
        <v>19</v>
      </c>
      <c r="N609" s="197" t="s">
        <v>45</v>
      </c>
      <c r="O609" s="66"/>
      <c r="P609" s="198">
        <f>O609*H609</f>
        <v>0</v>
      </c>
      <c r="Q609" s="198">
        <v>0</v>
      </c>
      <c r="R609" s="198">
        <f>Q609*H609</f>
        <v>0</v>
      </c>
      <c r="S609" s="198">
        <v>5.0000000000000001E-3</v>
      </c>
      <c r="T609" s="199">
        <f>S609*H609</f>
        <v>5.0000000000000001E-3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00" t="s">
        <v>129</v>
      </c>
      <c r="AT609" s="200" t="s">
        <v>124</v>
      </c>
      <c r="AU609" s="200" t="s">
        <v>84</v>
      </c>
      <c r="AY609" s="19" t="s">
        <v>122</v>
      </c>
      <c r="BE609" s="201">
        <f>IF(N609="základní",J609,0)</f>
        <v>0</v>
      </c>
      <c r="BF609" s="201">
        <f>IF(N609="snížená",J609,0)</f>
        <v>0</v>
      </c>
      <c r="BG609" s="201">
        <f>IF(N609="zákl. přenesená",J609,0)</f>
        <v>0</v>
      </c>
      <c r="BH609" s="201">
        <f>IF(N609="sníž. přenesená",J609,0)</f>
        <v>0</v>
      </c>
      <c r="BI609" s="201">
        <f>IF(N609="nulová",J609,0)</f>
        <v>0</v>
      </c>
      <c r="BJ609" s="19" t="s">
        <v>82</v>
      </c>
      <c r="BK609" s="201">
        <f>ROUND(I609*H609,2)</f>
        <v>0</v>
      </c>
      <c r="BL609" s="19" t="s">
        <v>129</v>
      </c>
      <c r="BM609" s="200" t="s">
        <v>888</v>
      </c>
    </row>
    <row r="610" spans="1:65" s="2" customFormat="1" ht="48.75">
      <c r="A610" s="36"/>
      <c r="B610" s="37"/>
      <c r="C610" s="38"/>
      <c r="D610" s="202" t="s">
        <v>131</v>
      </c>
      <c r="E610" s="38"/>
      <c r="F610" s="203" t="s">
        <v>889</v>
      </c>
      <c r="G610" s="38"/>
      <c r="H610" s="38"/>
      <c r="I610" s="110"/>
      <c r="J610" s="38"/>
      <c r="K610" s="38"/>
      <c r="L610" s="41"/>
      <c r="M610" s="204"/>
      <c r="N610" s="205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131</v>
      </c>
      <c r="AU610" s="19" t="s">
        <v>84</v>
      </c>
    </row>
    <row r="611" spans="1:65" s="2" customFormat="1" ht="44.25" customHeight="1">
      <c r="A611" s="36"/>
      <c r="B611" s="37"/>
      <c r="C611" s="189" t="s">
        <v>890</v>
      </c>
      <c r="D611" s="189" t="s">
        <v>124</v>
      </c>
      <c r="E611" s="190" t="s">
        <v>891</v>
      </c>
      <c r="F611" s="191" t="s">
        <v>892</v>
      </c>
      <c r="G611" s="192" t="s">
        <v>137</v>
      </c>
      <c r="H611" s="193">
        <v>1</v>
      </c>
      <c r="I611" s="194"/>
      <c r="J611" s="195">
        <f>ROUND(I611*H611,2)</f>
        <v>0</v>
      </c>
      <c r="K611" s="191" t="s">
        <v>128</v>
      </c>
      <c r="L611" s="41"/>
      <c r="M611" s="196" t="s">
        <v>19</v>
      </c>
      <c r="N611" s="197" t="s">
        <v>45</v>
      </c>
      <c r="O611" s="66"/>
      <c r="P611" s="198">
        <f>O611*H611</f>
        <v>0</v>
      </c>
      <c r="Q611" s="198">
        <v>0</v>
      </c>
      <c r="R611" s="198">
        <f>Q611*H611</f>
        <v>0</v>
      </c>
      <c r="S611" s="198">
        <v>0.187</v>
      </c>
      <c r="T611" s="199">
        <f>S611*H611</f>
        <v>0.187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00" t="s">
        <v>129</v>
      </c>
      <c r="AT611" s="200" t="s">
        <v>124</v>
      </c>
      <c r="AU611" s="200" t="s">
        <v>84</v>
      </c>
      <c r="AY611" s="19" t="s">
        <v>122</v>
      </c>
      <c r="BE611" s="201">
        <f>IF(N611="základní",J611,0)</f>
        <v>0</v>
      </c>
      <c r="BF611" s="201">
        <f>IF(N611="snížená",J611,0)</f>
        <v>0</v>
      </c>
      <c r="BG611" s="201">
        <f>IF(N611="zákl. přenesená",J611,0)</f>
        <v>0</v>
      </c>
      <c r="BH611" s="201">
        <f>IF(N611="sníž. přenesená",J611,0)</f>
        <v>0</v>
      </c>
      <c r="BI611" s="201">
        <f>IF(N611="nulová",J611,0)</f>
        <v>0</v>
      </c>
      <c r="BJ611" s="19" t="s">
        <v>82</v>
      </c>
      <c r="BK611" s="201">
        <f>ROUND(I611*H611,2)</f>
        <v>0</v>
      </c>
      <c r="BL611" s="19" t="s">
        <v>129</v>
      </c>
      <c r="BM611" s="200" t="s">
        <v>893</v>
      </c>
    </row>
    <row r="612" spans="1:65" s="2" customFormat="1" ht="87.75">
      <c r="A612" s="36"/>
      <c r="B612" s="37"/>
      <c r="C612" s="38"/>
      <c r="D612" s="202" t="s">
        <v>131</v>
      </c>
      <c r="E612" s="38"/>
      <c r="F612" s="203" t="s">
        <v>894</v>
      </c>
      <c r="G612" s="38"/>
      <c r="H612" s="38"/>
      <c r="I612" s="110"/>
      <c r="J612" s="38"/>
      <c r="K612" s="38"/>
      <c r="L612" s="41"/>
      <c r="M612" s="204"/>
      <c r="N612" s="205"/>
      <c r="O612" s="66"/>
      <c r="P612" s="66"/>
      <c r="Q612" s="66"/>
      <c r="R612" s="66"/>
      <c r="S612" s="66"/>
      <c r="T612" s="67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9" t="s">
        <v>131</v>
      </c>
      <c r="AU612" s="19" t="s">
        <v>84</v>
      </c>
    </row>
    <row r="613" spans="1:65" s="2" customFormat="1" ht="33" customHeight="1">
      <c r="A613" s="36"/>
      <c r="B613" s="37"/>
      <c r="C613" s="189" t="s">
        <v>895</v>
      </c>
      <c r="D613" s="189" t="s">
        <v>124</v>
      </c>
      <c r="E613" s="190" t="s">
        <v>896</v>
      </c>
      <c r="F613" s="191" t="s">
        <v>897</v>
      </c>
      <c r="G613" s="192" t="s">
        <v>137</v>
      </c>
      <c r="H613" s="193">
        <v>12</v>
      </c>
      <c r="I613" s="194"/>
      <c r="J613" s="195">
        <f>ROUND(I613*H613,2)</f>
        <v>0</v>
      </c>
      <c r="K613" s="191" t="s">
        <v>128</v>
      </c>
      <c r="L613" s="41"/>
      <c r="M613" s="196" t="s">
        <v>19</v>
      </c>
      <c r="N613" s="197" t="s">
        <v>45</v>
      </c>
      <c r="O613" s="66"/>
      <c r="P613" s="198">
        <f>O613*H613</f>
        <v>0</v>
      </c>
      <c r="Q613" s="198">
        <v>0</v>
      </c>
      <c r="R613" s="198">
        <f>Q613*H613</f>
        <v>0</v>
      </c>
      <c r="S613" s="198">
        <v>8.0000000000000002E-3</v>
      </c>
      <c r="T613" s="199">
        <f>S613*H613</f>
        <v>9.6000000000000002E-2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00" t="s">
        <v>129</v>
      </c>
      <c r="AT613" s="200" t="s">
        <v>124</v>
      </c>
      <c r="AU613" s="200" t="s">
        <v>84</v>
      </c>
      <c r="AY613" s="19" t="s">
        <v>122</v>
      </c>
      <c r="BE613" s="201">
        <f>IF(N613="základní",J613,0)</f>
        <v>0</v>
      </c>
      <c r="BF613" s="201">
        <f>IF(N613="snížená",J613,0)</f>
        <v>0</v>
      </c>
      <c r="BG613" s="201">
        <f>IF(N613="zákl. přenesená",J613,0)</f>
        <v>0</v>
      </c>
      <c r="BH613" s="201">
        <f>IF(N613="sníž. přenesená",J613,0)</f>
        <v>0</v>
      </c>
      <c r="BI613" s="201">
        <f>IF(N613="nulová",J613,0)</f>
        <v>0</v>
      </c>
      <c r="BJ613" s="19" t="s">
        <v>82</v>
      </c>
      <c r="BK613" s="201">
        <f>ROUND(I613*H613,2)</f>
        <v>0</v>
      </c>
      <c r="BL613" s="19" t="s">
        <v>129</v>
      </c>
      <c r="BM613" s="200" t="s">
        <v>898</v>
      </c>
    </row>
    <row r="614" spans="1:65" s="2" customFormat="1" ht="58.5">
      <c r="A614" s="36"/>
      <c r="B614" s="37"/>
      <c r="C614" s="38"/>
      <c r="D614" s="202" t="s">
        <v>131</v>
      </c>
      <c r="E614" s="38"/>
      <c r="F614" s="203" t="s">
        <v>899</v>
      </c>
      <c r="G614" s="38"/>
      <c r="H614" s="38"/>
      <c r="I614" s="110"/>
      <c r="J614" s="38"/>
      <c r="K614" s="38"/>
      <c r="L614" s="41"/>
      <c r="M614" s="204"/>
      <c r="N614" s="205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131</v>
      </c>
      <c r="AU614" s="19" t="s">
        <v>84</v>
      </c>
    </row>
    <row r="615" spans="1:65" s="13" customFormat="1" ht="11.25">
      <c r="B615" s="206"/>
      <c r="C615" s="207"/>
      <c r="D615" s="202" t="s">
        <v>133</v>
      </c>
      <c r="E615" s="208" t="s">
        <v>19</v>
      </c>
      <c r="F615" s="209" t="s">
        <v>900</v>
      </c>
      <c r="G615" s="207"/>
      <c r="H615" s="210">
        <v>2</v>
      </c>
      <c r="I615" s="211"/>
      <c r="J615" s="207"/>
      <c r="K615" s="207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133</v>
      </c>
      <c r="AU615" s="216" t="s">
        <v>84</v>
      </c>
      <c r="AV615" s="13" t="s">
        <v>84</v>
      </c>
      <c r="AW615" s="13" t="s">
        <v>35</v>
      </c>
      <c r="AX615" s="13" t="s">
        <v>74</v>
      </c>
      <c r="AY615" s="216" t="s">
        <v>122</v>
      </c>
    </row>
    <row r="616" spans="1:65" s="13" customFormat="1" ht="11.25">
      <c r="B616" s="206"/>
      <c r="C616" s="207"/>
      <c r="D616" s="202" t="s">
        <v>133</v>
      </c>
      <c r="E616" s="208" t="s">
        <v>19</v>
      </c>
      <c r="F616" s="209" t="s">
        <v>901</v>
      </c>
      <c r="G616" s="207"/>
      <c r="H616" s="210">
        <v>10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133</v>
      </c>
      <c r="AU616" s="216" t="s">
        <v>84</v>
      </c>
      <c r="AV616" s="13" t="s">
        <v>84</v>
      </c>
      <c r="AW616" s="13" t="s">
        <v>35</v>
      </c>
      <c r="AX616" s="13" t="s">
        <v>74</v>
      </c>
      <c r="AY616" s="216" t="s">
        <v>122</v>
      </c>
    </row>
    <row r="617" spans="1:65" s="14" customFormat="1" ht="11.25">
      <c r="B617" s="217"/>
      <c r="C617" s="218"/>
      <c r="D617" s="202" t="s">
        <v>133</v>
      </c>
      <c r="E617" s="219" t="s">
        <v>19</v>
      </c>
      <c r="F617" s="220" t="s">
        <v>153</v>
      </c>
      <c r="G617" s="218"/>
      <c r="H617" s="221">
        <v>12</v>
      </c>
      <c r="I617" s="222"/>
      <c r="J617" s="218"/>
      <c r="K617" s="218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133</v>
      </c>
      <c r="AU617" s="227" t="s">
        <v>84</v>
      </c>
      <c r="AV617" s="14" t="s">
        <v>129</v>
      </c>
      <c r="AW617" s="14" t="s">
        <v>35</v>
      </c>
      <c r="AX617" s="14" t="s">
        <v>82</v>
      </c>
      <c r="AY617" s="227" t="s">
        <v>122</v>
      </c>
    </row>
    <row r="618" spans="1:65" s="2" customFormat="1" ht="33" customHeight="1">
      <c r="A618" s="36"/>
      <c r="B618" s="37"/>
      <c r="C618" s="189" t="s">
        <v>902</v>
      </c>
      <c r="D618" s="189" t="s">
        <v>124</v>
      </c>
      <c r="E618" s="190" t="s">
        <v>903</v>
      </c>
      <c r="F618" s="191" t="s">
        <v>904</v>
      </c>
      <c r="G618" s="192" t="s">
        <v>228</v>
      </c>
      <c r="H618" s="193">
        <v>16.25</v>
      </c>
      <c r="I618" s="194"/>
      <c r="J618" s="195">
        <f>ROUND(I618*H618,2)</f>
        <v>0</v>
      </c>
      <c r="K618" s="191" t="s">
        <v>128</v>
      </c>
      <c r="L618" s="41"/>
      <c r="M618" s="196" t="s">
        <v>19</v>
      </c>
      <c r="N618" s="197" t="s">
        <v>45</v>
      </c>
      <c r="O618" s="66"/>
      <c r="P618" s="198">
        <f>O618*H618</f>
        <v>0</v>
      </c>
      <c r="Q618" s="198">
        <v>0</v>
      </c>
      <c r="R618" s="198">
        <f>Q618*H618</f>
        <v>0</v>
      </c>
      <c r="S618" s="198">
        <v>2.8000000000000001E-2</v>
      </c>
      <c r="T618" s="199">
        <f>S618*H618</f>
        <v>0.45500000000000002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00" t="s">
        <v>129</v>
      </c>
      <c r="AT618" s="200" t="s">
        <v>124</v>
      </c>
      <c r="AU618" s="200" t="s">
        <v>84</v>
      </c>
      <c r="AY618" s="19" t="s">
        <v>122</v>
      </c>
      <c r="BE618" s="201">
        <f>IF(N618="základní",J618,0)</f>
        <v>0</v>
      </c>
      <c r="BF618" s="201">
        <f>IF(N618="snížená",J618,0)</f>
        <v>0</v>
      </c>
      <c r="BG618" s="201">
        <f>IF(N618="zákl. přenesená",J618,0)</f>
        <v>0</v>
      </c>
      <c r="BH618" s="201">
        <f>IF(N618="sníž. přenesená",J618,0)</f>
        <v>0</v>
      </c>
      <c r="BI618" s="201">
        <f>IF(N618="nulová",J618,0)</f>
        <v>0</v>
      </c>
      <c r="BJ618" s="19" t="s">
        <v>82</v>
      </c>
      <c r="BK618" s="201">
        <f>ROUND(I618*H618,2)</f>
        <v>0</v>
      </c>
      <c r="BL618" s="19" t="s">
        <v>129</v>
      </c>
      <c r="BM618" s="200" t="s">
        <v>905</v>
      </c>
    </row>
    <row r="619" spans="1:65" s="2" customFormat="1" ht="48.75">
      <c r="A619" s="36"/>
      <c r="B619" s="37"/>
      <c r="C619" s="38"/>
      <c r="D619" s="202" t="s">
        <v>131</v>
      </c>
      <c r="E619" s="38"/>
      <c r="F619" s="203" t="s">
        <v>906</v>
      </c>
      <c r="G619" s="38"/>
      <c r="H619" s="38"/>
      <c r="I619" s="110"/>
      <c r="J619" s="38"/>
      <c r="K619" s="38"/>
      <c r="L619" s="41"/>
      <c r="M619" s="204"/>
      <c r="N619" s="205"/>
      <c r="O619" s="66"/>
      <c r="P619" s="66"/>
      <c r="Q619" s="66"/>
      <c r="R619" s="66"/>
      <c r="S619" s="66"/>
      <c r="T619" s="67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131</v>
      </c>
      <c r="AU619" s="19" t="s">
        <v>84</v>
      </c>
    </row>
    <row r="620" spans="1:65" s="13" customFormat="1" ht="11.25">
      <c r="B620" s="206"/>
      <c r="C620" s="207"/>
      <c r="D620" s="202" t="s">
        <v>133</v>
      </c>
      <c r="E620" s="208" t="s">
        <v>19</v>
      </c>
      <c r="F620" s="209" t="s">
        <v>907</v>
      </c>
      <c r="G620" s="207"/>
      <c r="H620" s="210">
        <v>10.039999999999999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133</v>
      </c>
      <c r="AU620" s="216" t="s">
        <v>84</v>
      </c>
      <c r="AV620" s="13" t="s">
        <v>84</v>
      </c>
      <c r="AW620" s="13" t="s">
        <v>35</v>
      </c>
      <c r="AX620" s="13" t="s">
        <v>74</v>
      </c>
      <c r="AY620" s="216" t="s">
        <v>122</v>
      </c>
    </row>
    <row r="621" spans="1:65" s="13" customFormat="1" ht="11.25">
      <c r="B621" s="206"/>
      <c r="C621" s="207"/>
      <c r="D621" s="202" t="s">
        <v>133</v>
      </c>
      <c r="E621" s="208" t="s">
        <v>19</v>
      </c>
      <c r="F621" s="209" t="s">
        <v>908</v>
      </c>
      <c r="G621" s="207"/>
      <c r="H621" s="210">
        <v>6.21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133</v>
      </c>
      <c r="AU621" s="216" t="s">
        <v>84</v>
      </c>
      <c r="AV621" s="13" t="s">
        <v>84</v>
      </c>
      <c r="AW621" s="13" t="s">
        <v>35</v>
      </c>
      <c r="AX621" s="13" t="s">
        <v>74</v>
      </c>
      <c r="AY621" s="216" t="s">
        <v>122</v>
      </c>
    </row>
    <row r="622" spans="1:65" s="14" customFormat="1" ht="11.25">
      <c r="B622" s="217"/>
      <c r="C622" s="218"/>
      <c r="D622" s="202" t="s">
        <v>133</v>
      </c>
      <c r="E622" s="219" t="s">
        <v>19</v>
      </c>
      <c r="F622" s="220" t="s">
        <v>153</v>
      </c>
      <c r="G622" s="218"/>
      <c r="H622" s="221">
        <v>16.25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133</v>
      </c>
      <c r="AU622" s="227" t="s">
        <v>84</v>
      </c>
      <c r="AV622" s="14" t="s">
        <v>129</v>
      </c>
      <c r="AW622" s="14" t="s">
        <v>35</v>
      </c>
      <c r="AX622" s="14" t="s">
        <v>82</v>
      </c>
      <c r="AY622" s="227" t="s">
        <v>122</v>
      </c>
    </row>
    <row r="623" spans="1:65" s="2" customFormat="1" ht="21.75" customHeight="1">
      <c r="A623" s="36"/>
      <c r="B623" s="37"/>
      <c r="C623" s="189" t="s">
        <v>909</v>
      </c>
      <c r="D623" s="189" t="s">
        <v>124</v>
      </c>
      <c r="E623" s="190" t="s">
        <v>910</v>
      </c>
      <c r="F623" s="191" t="s">
        <v>911</v>
      </c>
      <c r="G623" s="192" t="s">
        <v>127</v>
      </c>
      <c r="H623" s="193">
        <v>150</v>
      </c>
      <c r="I623" s="194"/>
      <c r="J623" s="195">
        <f>ROUND(I623*H623,2)</f>
        <v>0</v>
      </c>
      <c r="K623" s="191" t="s">
        <v>128</v>
      </c>
      <c r="L623" s="41"/>
      <c r="M623" s="196" t="s">
        <v>19</v>
      </c>
      <c r="N623" s="197" t="s">
        <v>45</v>
      </c>
      <c r="O623" s="66"/>
      <c r="P623" s="198">
        <f>O623*H623</f>
        <v>0</v>
      </c>
      <c r="Q623" s="198">
        <v>0</v>
      </c>
      <c r="R623" s="198">
        <f>Q623*H623</f>
        <v>0</v>
      </c>
      <c r="S623" s="198">
        <v>0</v>
      </c>
      <c r="T623" s="199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200" t="s">
        <v>129</v>
      </c>
      <c r="AT623" s="200" t="s">
        <v>124</v>
      </c>
      <c r="AU623" s="200" t="s">
        <v>84</v>
      </c>
      <c r="AY623" s="19" t="s">
        <v>122</v>
      </c>
      <c r="BE623" s="201">
        <f>IF(N623="základní",J623,0)</f>
        <v>0</v>
      </c>
      <c r="BF623" s="201">
        <f>IF(N623="snížená",J623,0)</f>
        <v>0</v>
      </c>
      <c r="BG623" s="201">
        <f>IF(N623="zákl. přenesená",J623,0)</f>
        <v>0</v>
      </c>
      <c r="BH623" s="201">
        <f>IF(N623="sníž. přenesená",J623,0)</f>
        <v>0</v>
      </c>
      <c r="BI623" s="201">
        <f>IF(N623="nulová",J623,0)</f>
        <v>0</v>
      </c>
      <c r="BJ623" s="19" t="s">
        <v>82</v>
      </c>
      <c r="BK623" s="201">
        <f>ROUND(I623*H623,2)</f>
        <v>0</v>
      </c>
      <c r="BL623" s="19" t="s">
        <v>129</v>
      </c>
      <c r="BM623" s="200" t="s">
        <v>912</v>
      </c>
    </row>
    <row r="624" spans="1:65" s="2" customFormat="1" ht="58.5">
      <c r="A624" s="36"/>
      <c r="B624" s="37"/>
      <c r="C624" s="38"/>
      <c r="D624" s="202" t="s">
        <v>131</v>
      </c>
      <c r="E624" s="38"/>
      <c r="F624" s="203" t="s">
        <v>913</v>
      </c>
      <c r="G624" s="38"/>
      <c r="H624" s="38"/>
      <c r="I624" s="110"/>
      <c r="J624" s="38"/>
      <c r="K624" s="38"/>
      <c r="L624" s="41"/>
      <c r="M624" s="204"/>
      <c r="N624" s="205"/>
      <c r="O624" s="66"/>
      <c r="P624" s="66"/>
      <c r="Q624" s="66"/>
      <c r="R624" s="66"/>
      <c r="S624" s="66"/>
      <c r="T624" s="67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9" t="s">
        <v>131</v>
      </c>
      <c r="AU624" s="19" t="s">
        <v>84</v>
      </c>
    </row>
    <row r="625" spans="1:65" s="13" customFormat="1" ht="11.25">
      <c r="B625" s="206"/>
      <c r="C625" s="207"/>
      <c r="D625" s="202" t="s">
        <v>133</v>
      </c>
      <c r="E625" s="208" t="s">
        <v>19</v>
      </c>
      <c r="F625" s="209" t="s">
        <v>914</v>
      </c>
      <c r="G625" s="207"/>
      <c r="H625" s="210">
        <v>150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133</v>
      </c>
      <c r="AU625" s="216" t="s">
        <v>84</v>
      </c>
      <c r="AV625" s="13" t="s">
        <v>84</v>
      </c>
      <c r="AW625" s="13" t="s">
        <v>35</v>
      </c>
      <c r="AX625" s="13" t="s">
        <v>82</v>
      </c>
      <c r="AY625" s="216" t="s">
        <v>122</v>
      </c>
    </row>
    <row r="626" spans="1:65" s="2" customFormat="1" ht="21.75" customHeight="1">
      <c r="A626" s="36"/>
      <c r="B626" s="37"/>
      <c r="C626" s="189" t="s">
        <v>915</v>
      </c>
      <c r="D626" s="189" t="s">
        <v>124</v>
      </c>
      <c r="E626" s="190" t="s">
        <v>916</v>
      </c>
      <c r="F626" s="191" t="s">
        <v>917</v>
      </c>
      <c r="G626" s="192" t="s">
        <v>127</v>
      </c>
      <c r="H626" s="193">
        <v>14</v>
      </c>
      <c r="I626" s="194"/>
      <c r="J626" s="195">
        <f>ROUND(I626*H626,2)</f>
        <v>0</v>
      </c>
      <c r="K626" s="191" t="s">
        <v>128</v>
      </c>
      <c r="L626" s="41"/>
      <c r="M626" s="196" t="s">
        <v>19</v>
      </c>
      <c r="N626" s="197" t="s">
        <v>45</v>
      </c>
      <c r="O626" s="66"/>
      <c r="P626" s="198">
        <f>O626*H626</f>
        <v>0</v>
      </c>
      <c r="Q626" s="198">
        <v>0</v>
      </c>
      <c r="R626" s="198">
        <f>Q626*H626</f>
        <v>0</v>
      </c>
      <c r="S626" s="198">
        <v>0</v>
      </c>
      <c r="T626" s="199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00" t="s">
        <v>129</v>
      </c>
      <c r="AT626" s="200" t="s">
        <v>124</v>
      </c>
      <c r="AU626" s="200" t="s">
        <v>84</v>
      </c>
      <c r="AY626" s="19" t="s">
        <v>122</v>
      </c>
      <c r="BE626" s="201">
        <f>IF(N626="základní",J626,0)</f>
        <v>0</v>
      </c>
      <c r="BF626" s="201">
        <f>IF(N626="snížená",J626,0)</f>
        <v>0</v>
      </c>
      <c r="BG626" s="201">
        <f>IF(N626="zákl. přenesená",J626,0)</f>
        <v>0</v>
      </c>
      <c r="BH626" s="201">
        <f>IF(N626="sníž. přenesená",J626,0)</f>
        <v>0</v>
      </c>
      <c r="BI626" s="201">
        <f>IF(N626="nulová",J626,0)</f>
        <v>0</v>
      </c>
      <c r="BJ626" s="19" t="s">
        <v>82</v>
      </c>
      <c r="BK626" s="201">
        <f>ROUND(I626*H626,2)</f>
        <v>0</v>
      </c>
      <c r="BL626" s="19" t="s">
        <v>129</v>
      </c>
      <c r="BM626" s="200" t="s">
        <v>918</v>
      </c>
    </row>
    <row r="627" spans="1:65" s="2" customFormat="1" ht="58.5">
      <c r="A627" s="36"/>
      <c r="B627" s="37"/>
      <c r="C627" s="38"/>
      <c r="D627" s="202" t="s">
        <v>131</v>
      </c>
      <c r="E627" s="38"/>
      <c r="F627" s="203" t="s">
        <v>913</v>
      </c>
      <c r="G627" s="38"/>
      <c r="H627" s="38"/>
      <c r="I627" s="110"/>
      <c r="J627" s="38"/>
      <c r="K627" s="38"/>
      <c r="L627" s="41"/>
      <c r="M627" s="204"/>
      <c r="N627" s="205"/>
      <c r="O627" s="66"/>
      <c r="P627" s="66"/>
      <c r="Q627" s="66"/>
      <c r="R627" s="66"/>
      <c r="S627" s="66"/>
      <c r="T627" s="6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131</v>
      </c>
      <c r="AU627" s="19" t="s">
        <v>84</v>
      </c>
    </row>
    <row r="628" spans="1:65" s="13" customFormat="1" ht="11.25">
      <c r="B628" s="206"/>
      <c r="C628" s="207"/>
      <c r="D628" s="202" t="s">
        <v>133</v>
      </c>
      <c r="E628" s="208" t="s">
        <v>19</v>
      </c>
      <c r="F628" s="209" t="s">
        <v>919</v>
      </c>
      <c r="G628" s="207"/>
      <c r="H628" s="210">
        <v>14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133</v>
      </c>
      <c r="AU628" s="216" t="s">
        <v>84</v>
      </c>
      <c r="AV628" s="13" t="s">
        <v>84</v>
      </c>
      <c r="AW628" s="13" t="s">
        <v>35</v>
      </c>
      <c r="AX628" s="13" t="s">
        <v>74</v>
      </c>
      <c r="AY628" s="216" t="s">
        <v>122</v>
      </c>
    </row>
    <row r="629" spans="1:65" s="14" customFormat="1" ht="11.25">
      <c r="B629" s="217"/>
      <c r="C629" s="218"/>
      <c r="D629" s="202" t="s">
        <v>133</v>
      </c>
      <c r="E629" s="219" t="s">
        <v>19</v>
      </c>
      <c r="F629" s="220" t="s">
        <v>153</v>
      </c>
      <c r="G629" s="218"/>
      <c r="H629" s="221">
        <v>14</v>
      </c>
      <c r="I629" s="222"/>
      <c r="J629" s="218"/>
      <c r="K629" s="218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133</v>
      </c>
      <c r="AU629" s="227" t="s">
        <v>84</v>
      </c>
      <c r="AV629" s="14" t="s">
        <v>129</v>
      </c>
      <c r="AW629" s="14" t="s">
        <v>35</v>
      </c>
      <c r="AX629" s="14" t="s">
        <v>82</v>
      </c>
      <c r="AY629" s="227" t="s">
        <v>122</v>
      </c>
    </row>
    <row r="630" spans="1:65" s="2" customFormat="1" ht="16.5" customHeight="1">
      <c r="A630" s="36"/>
      <c r="B630" s="37"/>
      <c r="C630" s="189" t="s">
        <v>920</v>
      </c>
      <c r="D630" s="189" t="s">
        <v>124</v>
      </c>
      <c r="E630" s="190" t="s">
        <v>921</v>
      </c>
      <c r="F630" s="191" t="s">
        <v>922</v>
      </c>
      <c r="G630" s="192" t="s">
        <v>228</v>
      </c>
      <c r="H630" s="193">
        <v>3</v>
      </c>
      <c r="I630" s="194"/>
      <c r="J630" s="195">
        <f>ROUND(I630*H630,2)</f>
        <v>0</v>
      </c>
      <c r="K630" s="191" t="s">
        <v>128</v>
      </c>
      <c r="L630" s="41"/>
      <c r="M630" s="196" t="s">
        <v>19</v>
      </c>
      <c r="N630" s="197" t="s">
        <v>45</v>
      </c>
      <c r="O630" s="66"/>
      <c r="P630" s="198">
        <f>O630*H630</f>
        <v>0</v>
      </c>
      <c r="Q630" s="198">
        <v>0</v>
      </c>
      <c r="R630" s="198">
        <f>Q630*H630</f>
        <v>0</v>
      </c>
      <c r="S630" s="198">
        <v>6.3E-2</v>
      </c>
      <c r="T630" s="199">
        <f>S630*H630</f>
        <v>0.189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0" t="s">
        <v>129</v>
      </c>
      <c r="AT630" s="200" t="s">
        <v>124</v>
      </c>
      <c r="AU630" s="200" t="s">
        <v>84</v>
      </c>
      <c r="AY630" s="19" t="s">
        <v>122</v>
      </c>
      <c r="BE630" s="201">
        <f>IF(N630="základní",J630,0)</f>
        <v>0</v>
      </c>
      <c r="BF630" s="201">
        <f>IF(N630="snížená",J630,0)</f>
        <v>0</v>
      </c>
      <c r="BG630" s="201">
        <f>IF(N630="zákl. přenesená",J630,0)</f>
        <v>0</v>
      </c>
      <c r="BH630" s="201">
        <f>IF(N630="sníž. přenesená",J630,0)</f>
        <v>0</v>
      </c>
      <c r="BI630" s="201">
        <f>IF(N630="nulová",J630,0)</f>
        <v>0</v>
      </c>
      <c r="BJ630" s="19" t="s">
        <v>82</v>
      </c>
      <c r="BK630" s="201">
        <f>ROUND(I630*H630,2)</f>
        <v>0</v>
      </c>
      <c r="BL630" s="19" t="s">
        <v>129</v>
      </c>
      <c r="BM630" s="200" t="s">
        <v>923</v>
      </c>
    </row>
    <row r="631" spans="1:65" s="13" customFormat="1" ht="11.25">
      <c r="B631" s="206"/>
      <c r="C631" s="207"/>
      <c r="D631" s="202" t="s">
        <v>133</v>
      </c>
      <c r="E631" s="208" t="s">
        <v>19</v>
      </c>
      <c r="F631" s="209" t="s">
        <v>924</v>
      </c>
      <c r="G631" s="207"/>
      <c r="H631" s="210">
        <v>3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133</v>
      </c>
      <c r="AU631" s="216" t="s">
        <v>84</v>
      </c>
      <c r="AV631" s="13" t="s">
        <v>84</v>
      </c>
      <c r="AW631" s="13" t="s">
        <v>35</v>
      </c>
      <c r="AX631" s="13" t="s">
        <v>82</v>
      </c>
      <c r="AY631" s="216" t="s">
        <v>122</v>
      </c>
    </row>
    <row r="632" spans="1:65" s="2" customFormat="1" ht="21.75" customHeight="1">
      <c r="A632" s="36"/>
      <c r="B632" s="37"/>
      <c r="C632" s="189" t="s">
        <v>925</v>
      </c>
      <c r="D632" s="189" t="s">
        <v>124</v>
      </c>
      <c r="E632" s="190" t="s">
        <v>926</v>
      </c>
      <c r="F632" s="191" t="s">
        <v>927</v>
      </c>
      <c r="G632" s="192" t="s">
        <v>228</v>
      </c>
      <c r="H632" s="193">
        <v>19.7</v>
      </c>
      <c r="I632" s="194"/>
      <c r="J632" s="195">
        <f>ROUND(I632*H632,2)</f>
        <v>0</v>
      </c>
      <c r="K632" s="191" t="s">
        <v>128</v>
      </c>
      <c r="L632" s="41"/>
      <c r="M632" s="196" t="s">
        <v>19</v>
      </c>
      <c r="N632" s="197" t="s">
        <v>45</v>
      </c>
      <c r="O632" s="66"/>
      <c r="P632" s="198">
        <f>O632*H632</f>
        <v>0</v>
      </c>
      <c r="Q632" s="198">
        <v>0</v>
      </c>
      <c r="R632" s="198">
        <f>Q632*H632</f>
        <v>0</v>
      </c>
      <c r="S632" s="198">
        <v>3.6999999999999998E-2</v>
      </c>
      <c r="T632" s="199">
        <f>S632*H632</f>
        <v>0.72889999999999999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00" t="s">
        <v>129</v>
      </c>
      <c r="AT632" s="200" t="s">
        <v>124</v>
      </c>
      <c r="AU632" s="200" t="s">
        <v>84</v>
      </c>
      <c r="AY632" s="19" t="s">
        <v>122</v>
      </c>
      <c r="BE632" s="201">
        <f>IF(N632="základní",J632,0)</f>
        <v>0</v>
      </c>
      <c r="BF632" s="201">
        <f>IF(N632="snížená",J632,0)</f>
        <v>0</v>
      </c>
      <c r="BG632" s="201">
        <f>IF(N632="zákl. přenesená",J632,0)</f>
        <v>0</v>
      </c>
      <c r="BH632" s="201">
        <f>IF(N632="sníž. přenesená",J632,0)</f>
        <v>0</v>
      </c>
      <c r="BI632" s="201">
        <f>IF(N632="nulová",J632,0)</f>
        <v>0</v>
      </c>
      <c r="BJ632" s="19" t="s">
        <v>82</v>
      </c>
      <c r="BK632" s="201">
        <f>ROUND(I632*H632,2)</f>
        <v>0</v>
      </c>
      <c r="BL632" s="19" t="s">
        <v>129</v>
      </c>
      <c r="BM632" s="200" t="s">
        <v>928</v>
      </c>
    </row>
    <row r="633" spans="1:65" s="13" customFormat="1" ht="11.25">
      <c r="B633" s="206"/>
      <c r="C633" s="207"/>
      <c r="D633" s="202" t="s">
        <v>133</v>
      </c>
      <c r="E633" s="208" t="s">
        <v>19</v>
      </c>
      <c r="F633" s="209" t="s">
        <v>929</v>
      </c>
      <c r="G633" s="207"/>
      <c r="H633" s="210">
        <v>9.7200000000000006</v>
      </c>
      <c r="I633" s="211"/>
      <c r="J633" s="207"/>
      <c r="K633" s="207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133</v>
      </c>
      <c r="AU633" s="216" t="s">
        <v>84</v>
      </c>
      <c r="AV633" s="13" t="s">
        <v>84</v>
      </c>
      <c r="AW633" s="13" t="s">
        <v>35</v>
      </c>
      <c r="AX633" s="13" t="s">
        <v>74</v>
      </c>
      <c r="AY633" s="216" t="s">
        <v>122</v>
      </c>
    </row>
    <row r="634" spans="1:65" s="13" customFormat="1" ht="11.25">
      <c r="B634" s="206"/>
      <c r="C634" s="207"/>
      <c r="D634" s="202" t="s">
        <v>133</v>
      </c>
      <c r="E634" s="208" t="s">
        <v>19</v>
      </c>
      <c r="F634" s="209" t="s">
        <v>930</v>
      </c>
      <c r="G634" s="207"/>
      <c r="H634" s="210">
        <v>9.98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133</v>
      </c>
      <c r="AU634" s="216" t="s">
        <v>84</v>
      </c>
      <c r="AV634" s="13" t="s">
        <v>84</v>
      </c>
      <c r="AW634" s="13" t="s">
        <v>35</v>
      </c>
      <c r="AX634" s="13" t="s">
        <v>74</v>
      </c>
      <c r="AY634" s="216" t="s">
        <v>122</v>
      </c>
    </row>
    <row r="635" spans="1:65" s="14" customFormat="1" ht="11.25">
      <c r="B635" s="217"/>
      <c r="C635" s="218"/>
      <c r="D635" s="202" t="s">
        <v>133</v>
      </c>
      <c r="E635" s="219" t="s">
        <v>19</v>
      </c>
      <c r="F635" s="220" t="s">
        <v>153</v>
      </c>
      <c r="G635" s="218"/>
      <c r="H635" s="221">
        <v>19.7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133</v>
      </c>
      <c r="AU635" s="227" t="s">
        <v>84</v>
      </c>
      <c r="AV635" s="14" t="s">
        <v>129</v>
      </c>
      <c r="AW635" s="14" t="s">
        <v>35</v>
      </c>
      <c r="AX635" s="14" t="s">
        <v>82</v>
      </c>
      <c r="AY635" s="227" t="s">
        <v>122</v>
      </c>
    </row>
    <row r="636" spans="1:65" s="12" customFormat="1" ht="22.9" customHeight="1">
      <c r="B636" s="173"/>
      <c r="C636" s="174"/>
      <c r="D636" s="175" t="s">
        <v>73</v>
      </c>
      <c r="E636" s="187" t="s">
        <v>931</v>
      </c>
      <c r="F636" s="187" t="s">
        <v>932</v>
      </c>
      <c r="G636" s="174"/>
      <c r="H636" s="174"/>
      <c r="I636" s="177"/>
      <c r="J636" s="188">
        <f>BK636</f>
        <v>0</v>
      </c>
      <c r="K636" s="174"/>
      <c r="L636" s="179"/>
      <c r="M636" s="180"/>
      <c r="N636" s="181"/>
      <c r="O636" s="181"/>
      <c r="P636" s="182">
        <f>SUM(P637:P655)</f>
        <v>0</v>
      </c>
      <c r="Q636" s="181"/>
      <c r="R636" s="182">
        <f>SUM(R637:R655)</f>
        <v>0</v>
      </c>
      <c r="S636" s="181"/>
      <c r="T636" s="183">
        <f>SUM(T637:T655)</f>
        <v>0</v>
      </c>
      <c r="AR636" s="184" t="s">
        <v>82</v>
      </c>
      <c r="AT636" s="185" t="s">
        <v>73</v>
      </c>
      <c r="AU636" s="185" t="s">
        <v>82</v>
      </c>
      <c r="AY636" s="184" t="s">
        <v>122</v>
      </c>
      <c r="BK636" s="186">
        <f>SUM(BK637:BK655)</f>
        <v>0</v>
      </c>
    </row>
    <row r="637" spans="1:65" s="2" customFormat="1" ht="33" customHeight="1">
      <c r="A637" s="36"/>
      <c r="B637" s="37"/>
      <c r="C637" s="189" t="s">
        <v>933</v>
      </c>
      <c r="D637" s="189" t="s">
        <v>124</v>
      </c>
      <c r="E637" s="190" t="s">
        <v>934</v>
      </c>
      <c r="F637" s="191" t="s">
        <v>935</v>
      </c>
      <c r="G637" s="192" t="s">
        <v>330</v>
      </c>
      <c r="H637" s="193">
        <v>2.9609999999999999</v>
      </c>
      <c r="I637" s="194"/>
      <c r="J637" s="195">
        <f>ROUND(I637*H637,2)</f>
        <v>0</v>
      </c>
      <c r="K637" s="191" t="s">
        <v>128</v>
      </c>
      <c r="L637" s="41"/>
      <c r="M637" s="196" t="s">
        <v>19</v>
      </c>
      <c r="N637" s="197" t="s">
        <v>45</v>
      </c>
      <c r="O637" s="66"/>
      <c r="P637" s="198">
        <f>O637*H637</f>
        <v>0</v>
      </c>
      <c r="Q637" s="198">
        <v>0</v>
      </c>
      <c r="R637" s="198">
        <f>Q637*H637</f>
        <v>0</v>
      </c>
      <c r="S637" s="198">
        <v>0</v>
      </c>
      <c r="T637" s="199">
        <f>S637*H637</f>
        <v>0</v>
      </c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R637" s="200" t="s">
        <v>129</v>
      </c>
      <c r="AT637" s="200" t="s">
        <v>124</v>
      </c>
      <c r="AU637" s="200" t="s">
        <v>84</v>
      </c>
      <c r="AY637" s="19" t="s">
        <v>122</v>
      </c>
      <c r="BE637" s="201">
        <f>IF(N637="základní",J637,0)</f>
        <v>0</v>
      </c>
      <c r="BF637" s="201">
        <f>IF(N637="snížená",J637,0)</f>
        <v>0</v>
      </c>
      <c r="BG637" s="201">
        <f>IF(N637="zákl. přenesená",J637,0)</f>
        <v>0</v>
      </c>
      <c r="BH637" s="201">
        <f>IF(N637="sníž. přenesená",J637,0)</f>
        <v>0</v>
      </c>
      <c r="BI637" s="201">
        <f>IF(N637="nulová",J637,0)</f>
        <v>0</v>
      </c>
      <c r="BJ637" s="19" t="s">
        <v>82</v>
      </c>
      <c r="BK637" s="201">
        <f>ROUND(I637*H637,2)</f>
        <v>0</v>
      </c>
      <c r="BL637" s="19" t="s">
        <v>129</v>
      </c>
      <c r="BM637" s="200" t="s">
        <v>936</v>
      </c>
    </row>
    <row r="638" spans="1:65" s="2" customFormat="1" ht="97.5">
      <c r="A638" s="36"/>
      <c r="B638" s="37"/>
      <c r="C638" s="38"/>
      <c r="D638" s="202" t="s">
        <v>131</v>
      </c>
      <c r="E638" s="38"/>
      <c r="F638" s="203" t="s">
        <v>937</v>
      </c>
      <c r="G638" s="38"/>
      <c r="H638" s="38"/>
      <c r="I638" s="110"/>
      <c r="J638" s="38"/>
      <c r="K638" s="38"/>
      <c r="L638" s="41"/>
      <c r="M638" s="204"/>
      <c r="N638" s="205"/>
      <c r="O638" s="66"/>
      <c r="P638" s="66"/>
      <c r="Q638" s="66"/>
      <c r="R638" s="66"/>
      <c r="S638" s="66"/>
      <c r="T638" s="67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T638" s="19" t="s">
        <v>131</v>
      </c>
      <c r="AU638" s="19" t="s">
        <v>84</v>
      </c>
    </row>
    <row r="639" spans="1:65" s="13" customFormat="1" ht="11.25">
      <c r="B639" s="206"/>
      <c r="C639" s="207"/>
      <c r="D639" s="202" t="s">
        <v>133</v>
      </c>
      <c r="E639" s="208" t="s">
        <v>19</v>
      </c>
      <c r="F639" s="209" t="s">
        <v>938</v>
      </c>
      <c r="G639" s="207"/>
      <c r="H639" s="210">
        <v>2.9609999999999999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133</v>
      </c>
      <c r="AU639" s="216" t="s">
        <v>84</v>
      </c>
      <c r="AV639" s="13" t="s">
        <v>84</v>
      </c>
      <c r="AW639" s="13" t="s">
        <v>35</v>
      </c>
      <c r="AX639" s="13" t="s">
        <v>82</v>
      </c>
      <c r="AY639" s="216" t="s">
        <v>122</v>
      </c>
    </row>
    <row r="640" spans="1:65" s="2" customFormat="1" ht="33" customHeight="1">
      <c r="A640" s="36"/>
      <c r="B640" s="37"/>
      <c r="C640" s="189" t="s">
        <v>939</v>
      </c>
      <c r="D640" s="189" t="s">
        <v>124</v>
      </c>
      <c r="E640" s="190" t="s">
        <v>940</v>
      </c>
      <c r="F640" s="191" t="s">
        <v>941</v>
      </c>
      <c r="G640" s="192" t="s">
        <v>330</v>
      </c>
      <c r="H640" s="193">
        <v>2167.8440000000001</v>
      </c>
      <c r="I640" s="194"/>
      <c r="J640" s="195">
        <f>ROUND(I640*H640,2)</f>
        <v>0</v>
      </c>
      <c r="K640" s="191" t="s">
        <v>128</v>
      </c>
      <c r="L640" s="41"/>
      <c r="M640" s="196" t="s">
        <v>19</v>
      </c>
      <c r="N640" s="197" t="s">
        <v>45</v>
      </c>
      <c r="O640" s="66"/>
      <c r="P640" s="198">
        <f>O640*H640</f>
        <v>0</v>
      </c>
      <c r="Q640" s="198">
        <v>0</v>
      </c>
      <c r="R640" s="198">
        <f>Q640*H640</f>
        <v>0</v>
      </c>
      <c r="S640" s="198">
        <v>0</v>
      </c>
      <c r="T640" s="199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00" t="s">
        <v>129</v>
      </c>
      <c r="AT640" s="200" t="s">
        <v>124</v>
      </c>
      <c r="AU640" s="200" t="s">
        <v>84</v>
      </c>
      <c r="AY640" s="19" t="s">
        <v>122</v>
      </c>
      <c r="BE640" s="201">
        <f>IF(N640="základní",J640,0)</f>
        <v>0</v>
      </c>
      <c r="BF640" s="201">
        <f>IF(N640="snížená",J640,0)</f>
        <v>0</v>
      </c>
      <c r="BG640" s="201">
        <f>IF(N640="zákl. přenesená",J640,0)</f>
        <v>0</v>
      </c>
      <c r="BH640" s="201">
        <f>IF(N640="sníž. přenesená",J640,0)</f>
        <v>0</v>
      </c>
      <c r="BI640" s="201">
        <f>IF(N640="nulová",J640,0)</f>
        <v>0</v>
      </c>
      <c r="BJ640" s="19" t="s">
        <v>82</v>
      </c>
      <c r="BK640" s="201">
        <f>ROUND(I640*H640,2)</f>
        <v>0</v>
      </c>
      <c r="BL640" s="19" t="s">
        <v>129</v>
      </c>
      <c r="BM640" s="200" t="s">
        <v>942</v>
      </c>
    </row>
    <row r="641" spans="1:65" s="2" customFormat="1" ht="117">
      <c r="A641" s="36"/>
      <c r="B641" s="37"/>
      <c r="C641" s="38"/>
      <c r="D641" s="202" t="s">
        <v>131</v>
      </c>
      <c r="E641" s="38"/>
      <c r="F641" s="203" t="s">
        <v>943</v>
      </c>
      <c r="G641" s="38"/>
      <c r="H641" s="38"/>
      <c r="I641" s="110"/>
      <c r="J641" s="38"/>
      <c r="K641" s="38"/>
      <c r="L641" s="41"/>
      <c r="M641" s="204"/>
      <c r="N641" s="205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131</v>
      </c>
      <c r="AU641" s="19" t="s">
        <v>84</v>
      </c>
    </row>
    <row r="642" spans="1:65" s="2" customFormat="1" ht="33" customHeight="1">
      <c r="A642" s="36"/>
      <c r="B642" s="37"/>
      <c r="C642" s="189" t="s">
        <v>944</v>
      </c>
      <c r="D642" s="189" t="s">
        <v>124</v>
      </c>
      <c r="E642" s="190" t="s">
        <v>945</v>
      </c>
      <c r="F642" s="191" t="s">
        <v>946</v>
      </c>
      <c r="G642" s="192" t="s">
        <v>330</v>
      </c>
      <c r="H642" s="193">
        <v>43356.88</v>
      </c>
      <c r="I642" s="194"/>
      <c r="J642" s="195">
        <f>ROUND(I642*H642,2)</f>
        <v>0</v>
      </c>
      <c r="K642" s="191" t="s">
        <v>128</v>
      </c>
      <c r="L642" s="41"/>
      <c r="M642" s="196" t="s">
        <v>19</v>
      </c>
      <c r="N642" s="197" t="s">
        <v>45</v>
      </c>
      <c r="O642" s="66"/>
      <c r="P642" s="198">
        <f>O642*H642</f>
        <v>0</v>
      </c>
      <c r="Q642" s="198">
        <v>0</v>
      </c>
      <c r="R642" s="198">
        <f>Q642*H642</f>
        <v>0</v>
      </c>
      <c r="S642" s="198">
        <v>0</v>
      </c>
      <c r="T642" s="199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0" t="s">
        <v>129</v>
      </c>
      <c r="AT642" s="200" t="s">
        <v>124</v>
      </c>
      <c r="AU642" s="200" t="s">
        <v>84</v>
      </c>
      <c r="AY642" s="19" t="s">
        <v>122</v>
      </c>
      <c r="BE642" s="201">
        <f>IF(N642="základní",J642,0)</f>
        <v>0</v>
      </c>
      <c r="BF642" s="201">
        <f>IF(N642="snížená",J642,0)</f>
        <v>0</v>
      </c>
      <c r="BG642" s="201">
        <f>IF(N642="zákl. přenesená",J642,0)</f>
        <v>0</v>
      </c>
      <c r="BH642" s="201">
        <f>IF(N642="sníž. přenesená",J642,0)</f>
        <v>0</v>
      </c>
      <c r="BI642" s="201">
        <f>IF(N642="nulová",J642,0)</f>
        <v>0</v>
      </c>
      <c r="BJ642" s="19" t="s">
        <v>82</v>
      </c>
      <c r="BK642" s="201">
        <f>ROUND(I642*H642,2)</f>
        <v>0</v>
      </c>
      <c r="BL642" s="19" t="s">
        <v>129</v>
      </c>
      <c r="BM642" s="200" t="s">
        <v>947</v>
      </c>
    </row>
    <row r="643" spans="1:65" s="2" customFormat="1" ht="117">
      <c r="A643" s="36"/>
      <c r="B643" s="37"/>
      <c r="C643" s="38"/>
      <c r="D643" s="202" t="s">
        <v>131</v>
      </c>
      <c r="E643" s="38"/>
      <c r="F643" s="203" t="s">
        <v>943</v>
      </c>
      <c r="G643" s="38"/>
      <c r="H643" s="38"/>
      <c r="I643" s="110"/>
      <c r="J643" s="38"/>
      <c r="K643" s="38"/>
      <c r="L643" s="41"/>
      <c r="M643" s="204"/>
      <c r="N643" s="205"/>
      <c r="O643" s="66"/>
      <c r="P643" s="66"/>
      <c r="Q643" s="66"/>
      <c r="R643" s="66"/>
      <c r="S643" s="66"/>
      <c r="T643" s="67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9" t="s">
        <v>131</v>
      </c>
      <c r="AU643" s="19" t="s">
        <v>84</v>
      </c>
    </row>
    <row r="644" spans="1:65" s="13" customFormat="1" ht="11.25">
      <c r="B644" s="206"/>
      <c r="C644" s="207"/>
      <c r="D644" s="202" t="s">
        <v>133</v>
      </c>
      <c r="E644" s="208" t="s">
        <v>19</v>
      </c>
      <c r="F644" s="209" t="s">
        <v>948</v>
      </c>
      <c r="G644" s="207"/>
      <c r="H644" s="210">
        <v>43356.88</v>
      </c>
      <c r="I644" s="211"/>
      <c r="J644" s="207"/>
      <c r="K644" s="207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133</v>
      </c>
      <c r="AU644" s="216" t="s">
        <v>84</v>
      </c>
      <c r="AV644" s="13" t="s">
        <v>84</v>
      </c>
      <c r="AW644" s="13" t="s">
        <v>35</v>
      </c>
      <c r="AX644" s="13" t="s">
        <v>82</v>
      </c>
      <c r="AY644" s="216" t="s">
        <v>122</v>
      </c>
    </row>
    <row r="645" spans="1:65" s="2" customFormat="1" ht="33" customHeight="1">
      <c r="A645" s="36"/>
      <c r="B645" s="37"/>
      <c r="C645" s="189" t="s">
        <v>949</v>
      </c>
      <c r="D645" s="189" t="s">
        <v>124</v>
      </c>
      <c r="E645" s="190" t="s">
        <v>950</v>
      </c>
      <c r="F645" s="191" t="s">
        <v>951</v>
      </c>
      <c r="G645" s="192" t="s">
        <v>330</v>
      </c>
      <c r="H645" s="193">
        <v>66.283000000000001</v>
      </c>
      <c r="I645" s="194"/>
      <c r="J645" s="195">
        <f>ROUND(I645*H645,2)</f>
        <v>0</v>
      </c>
      <c r="K645" s="191" t="s">
        <v>128</v>
      </c>
      <c r="L645" s="41"/>
      <c r="M645" s="196" t="s">
        <v>19</v>
      </c>
      <c r="N645" s="197" t="s">
        <v>45</v>
      </c>
      <c r="O645" s="66"/>
      <c r="P645" s="198">
        <f>O645*H645</f>
        <v>0</v>
      </c>
      <c r="Q645" s="198">
        <v>0</v>
      </c>
      <c r="R645" s="198">
        <f>Q645*H645</f>
        <v>0</v>
      </c>
      <c r="S645" s="198">
        <v>0</v>
      </c>
      <c r="T645" s="199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200" t="s">
        <v>129</v>
      </c>
      <c r="AT645" s="200" t="s">
        <v>124</v>
      </c>
      <c r="AU645" s="200" t="s">
        <v>84</v>
      </c>
      <c r="AY645" s="19" t="s">
        <v>122</v>
      </c>
      <c r="BE645" s="201">
        <f>IF(N645="základní",J645,0)</f>
        <v>0</v>
      </c>
      <c r="BF645" s="201">
        <f>IF(N645="snížená",J645,0)</f>
        <v>0</v>
      </c>
      <c r="BG645" s="201">
        <f>IF(N645="zákl. přenesená",J645,0)</f>
        <v>0</v>
      </c>
      <c r="BH645" s="201">
        <f>IF(N645="sníž. přenesená",J645,0)</f>
        <v>0</v>
      </c>
      <c r="BI645" s="201">
        <f>IF(N645="nulová",J645,0)</f>
        <v>0</v>
      </c>
      <c r="BJ645" s="19" t="s">
        <v>82</v>
      </c>
      <c r="BK645" s="201">
        <f>ROUND(I645*H645,2)</f>
        <v>0</v>
      </c>
      <c r="BL645" s="19" t="s">
        <v>129</v>
      </c>
      <c r="BM645" s="200" t="s">
        <v>952</v>
      </c>
    </row>
    <row r="646" spans="1:65" s="2" customFormat="1" ht="107.25">
      <c r="A646" s="36"/>
      <c r="B646" s="37"/>
      <c r="C646" s="38"/>
      <c r="D646" s="202" t="s">
        <v>131</v>
      </c>
      <c r="E646" s="38"/>
      <c r="F646" s="203" t="s">
        <v>953</v>
      </c>
      <c r="G646" s="38"/>
      <c r="H646" s="38"/>
      <c r="I646" s="110"/>
      <c r="J646" s="38"/>
      <c r="K646" s="38"/>
      <c r="L646" s="41"/>
      <c r="M646" s="204"/>
      <c r="N646" s="205"/>
      <c r="O646" s="66"/>
      <c r="P646" s="66"/>
      <c r="Q646" s="66"/>
      <c r="R646" s="66"/>
      <c r="S646" s="66"/>
      <c r="T646" s="67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T646" s="19" t="s">
        <v>131</v>
      </c>
      <c r="AU646" s="19" t="s">
        <v>84</v>
      </c>
    </row>
    <row r="647" spans="1:65" s="13" customFormat="1" ht="11.25">
      <c r="B647" s="206"/>
      <c r="C647" s="207"/>
      <c r="D647" s="202" t="s">
        <v>133</v>
      </c>
      <c r="E647" s="208" t="s">
        <v>19</v>
      </c>
      <c r="F647" s="209" t="s">
        <v>954</v>
      </c>
      <c r="G647" s="207"/>
      <c r="H647" s="210">
        <v>66.283000000000001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133</v>
      </c>
      <c r="AU647" s="216" t="s">
        <v>84</v>
      </c>
      <c r="AV647" s="13" t="s">
        <v>84</v>
      </c>
      <c r="AW647" s="13" t="s">
        <v>35</v>
      </c>
      <c r="AX647" s="13" t="s">
        <v>82</v>
      </c>
      <c r="AY647" s="216" t="s">
        <v>122</v>
      </c>
    </row>
    <row r="648" spans="1:65" s="2" customFormat="1" ht="33" customHeight="1">
      <c r="A648" s="36"/>
      <c r="B648" s="37"/>
      <c r="C648" s="189" t="s">
        <v>955</v>
      </c>
      <c r="D648" s="189" t="s">
        <v>124</v>
      </c>
      <c r="E648" s="190" t="s">
        <v>956</v>
      </c>
      <c r="F648" s="191" t="s">
        <v>957</v>
      </c>
      <c r="G648" s="192" t="s">
        <v>330</v>
      </c>
      <c r="H648" s="193">
        <v>47.698</v>
      </c>
      <c r="I648" s="194"/>
      <c r="J648" s="195">
        <f>ROUND(I648*H648,2)</f>
        <v>0</v>
      </c>
      <c r="K648" s="191" t="s">
        <v>128</v>
      </c>
      <c r="L648" s="41"/>
      <c r="M648" s="196" t="s">
        <v>19</v>
      </c>
      <c r="N648" s="197" t="s">
        <v>45</v>
      </c>
      <c r="O648" s="66"/>
      <c r="P648" s="198">
        <f>O648*H648</f>
        <v>0</v>
      </c>
      <c r="Q648" s="198">
        <v>0</v>
      </c>
      <c r="R648" s="198">
        <f>Q648*H648</f>
        <v>0</v>
      </c>
      <c r="S648" s="198">
        <v>0</v>
      </c>
      <c r="T648" s="199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00" t="s">
        <v>129</v>
      </c>
      <c r="AT648" s="200" t="s">
        <v>124</v>
      </c>
      <c r="AU648" s="200" t="s">
        <v>84</v>
      </c>
      <c r="AY648" s="19" t="s">
        <v>122</v>
      </c>
      <c r="BE648" s="201">
        <f>IF(N648="základní",J648,0)</f>
        <v>0</v>
      </c>
      <c r="BF648" s="201">
        <f>IF(N648="snížená",J648,0)</f>
        <v>0</v>
      </c>
      <c r="BG648" s="201">
        <f>IF(N648="zákl. přenesená",J648,0)</f>
        <v>0</v>
      </c>
      <c r="BH648" s="201">
        <f>IF(N648="sníž. přenesená",J648,0)</f>
        <v>0</v>
      </c>
      <c r="BI648" s="201">
        <f>IF(N648="nulová",J648,0)</f>
        <v>0</v>
      </c>
      <c r="BJ648" s="19" t="s">
        <v>82</v>
      </c>
      <c r="BK648" s="201">
        <f>ROUND(I648*H648,2)</f>
        <v>0</v>
      </c>
      <c r="BL648" s="19" t="s">
        <v>129</v>
      </c>
      <c r="BM648" s="200" t="s">
        <v>958</v>
      </c>
    </row>
    <row r="649" spans="1:65" s="2" customFormat="1" ht="107.25">
      <c r="A649" s="36"/>
      <c r="B649" s="37"/>
      <c r="C649" s="38"/>
      <c r="D649" s="202" t="s">
        <v>131</v>
      </c>
      <c r="E649" s="38"/>
      <c r="F649" s="203" t="s">
        <v>953</v>
      </c>
      <c r="G649" s="38"/>
      <c r="H649" s="38"/>
      <c r="I649" s="110"/>
      <c r="J649" s="38"/>
      <c r="K649" s="38"/>
      <c r="L649" s="41"/>
      <c r="M649" s="204"/>
      <c r="N649" s="205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131</v>
      </c>
      <c r="AU649" s="19" t="s">
        <v>84</v>
      </c>
    </row>
    <row r="650" spans="1:65" s="13" customFormat="1" ht="11.25">
      <c r="B650" s="206"/>
      <c r="C650" s="207"/>
      <c r="D650" s="202" t="s">
        <v>133</v>
      </c>
      <c r="E650" s="208" t="s">
        <v>19</v>
      </c>
      <c r="F650" s="209" t="s">
        <v>959</v>
      </c>
      <c r="G650" s="207"/>
      <c r="H650" s="210">
        <v>47.698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133</v>
      </c>
      <c r="AU650" s="216" t="s">
        <v>84</v>
      </c>
      <c r="AV650" s="13" t="s">
        <v>84</v>
      </c>
      <c r="AW650" s="13" t="s">
        <v>35</v>
      </c>
      <c r="AX650" s="13" t="s">
        <v>82</v>
      </c>
      <c r="AY650" s="216" t="s">
        <v>122</v>
      </c>
    </row>
    <row r="651" spans="1:65" s="2" customFormat="1" ht="33" customHeight="1">
      <c r="A651" s="36"/>
      <c r="B651" s="37"/>
      <c r="C651" s="189" t="s">
        <v>960</v>
      </c>
      <c r="D651" s="189" t="s">
        <v>124</v>
      </c>
      <c r="E651" s="190" t="s">
        <v>961</v>
      </c>
      <c r="F651" s="191" t="s">
        <v>329</v>
      </c>
      <c r="G651" s="192" t="s">
        <v>330</v>
      </c>
      <c r="H651" s="193">
        <v>1776.953</v>
      </c>
      <c r="I651" s="194"/>
      <c r="J651" s="195">
        <f>ROUND(I651*H651,2)</f>
        <v>0</v>
      </c>
      <c r="K651" s="191" t="s">
        <v>128</v>
      </c>
      <c r="L651" s="41"/>
      <c r="M651" s="196" t="s">
        <v>19</v>
      </c>
      <c r="N651" s="197" t="s">
        <v>45</v>
      </c>
      <c r="O651" s="66"/>
      <c r="P651" s="198">
        <f>O651*H651</f>
        <v>0</v>
      </c>
      <c r="Q651" s="198">
        <v>0</v>
      </c>
      <c r="R651" s="198">
        <f>Q651*H651</f>
        <v>0</v>
      </c>
      <c r="S651" s="198">
        <v>0</v>
      </c>
      <c r="T651" s="199">
        <f>S651*H651</f>
        <v>0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200" t="s">
        <v>129</v>
      </c>
      <c r="AT651" s="200" t="s">
        <v>124</v>
      </c>
      <c r="AU651" s="200" t="s">
        <v>84</v>
      </c>
      <c r="AY651" s="19" t="s">
        <v>122</v>
      </c>
      <c r="BE651" s="201">
        <f>IF(N651="základní",J651,0)</f>
        <v>0</v>
      </c>
      <c r="BF651" s="201">
        <f>IF(N651="snížená",J651,0)</f>
        <v>0</v>
      </c>
      <c r="BG651" s="201">
        <f>IF(N651="zákl. přenesená",J651,0)</f>
        <v>0</v>
      </c>
      <c r="BH651" s="201">
        <f>IF(N651="sníž. přenesená",J651,0)</f>
        <v>0</v>
      </c>
      <c r="BI651" s="201">
        <f>IF(N651="nulová",J651,0)</f>
        <v>0</v>
      </c>
      <c r="BJ651" s="19" t="s">
        <v>82</v>
      </c>
      <c r="BK651" s="201">
        <f>ROUND(I651*H651,2)</f>
        <v>0</v>
      </c>
      <c r="BL651" s="19" t="s">
        <v>129</v>
      </c>
      <c r="BM651" s="200" t="s">
        <v>962</v>
      </c>
    </row>
    <row r="652" spans="1:65" s="2" customFormat="1" ht="107.25">
      <c r="A652" s="36"/>
      <c r="B652" s="37"/>
      <c r="C652" s="38"/>
      <c r="D652" s="202" t="s">
        <v>131</v>
      </c>
      <c r="E652" s="38"/>
      <c r="F652" s="203" t="s">
        <v>953</v>
      </c>
      <c r="G652" s="38"/>
      <c r="H652" s="38"/>
      <c r="I652" s="110"/>
      <c r="J652" s="38"/>
      <c r="K652" s="38"/>
      <c r="L652" s="41"/>
      <c r="M652" s="204"/>
      <c r="N652" s="205"/>
      <c r="O652" s="66"/>
      <c r="P652" s="66"/>
      <c r="Q652" s="66"/>
      <c r="R652" s="66"/>
      <c r="S652" s="66"/>
      <c r="T652" s="67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T652" s="19" t="s">
        <v>131</v>
      </c>
      <c r="AU652" s="19" t="s">
        <v>84</v>
      </c>
    </row>
    <row r="653" spans="1:65" s="13" customFormat="1" ht="22.5">
      <c r="B653" s="206"/>
      <c r="C653" s="207"/>
      <c r="D653" s="202" t="s">
        <v>133</v>
      </c>
      <c r="E653" s="208" t="s">
        <v>19</v>
      </c>
      <c r="F653" s="209" t="s">
        <v>963</v>
      </c>
      <c r="G653" s="207"/>
      <c r="H653" s="210">
        <v>1688.558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133</v>
      </c>
      <c r="AU653" s="216" t="s">
        <v>84</v>
      </c>
      <c r="AV653" s="13" t="s">
        <v>84</v>
      </c>
      <c r="AW653" s="13" t="s">
        <v>35</v>
      </c>
      <c r="AX653" s="13" t="s">
        <v>74</v>
      </c>
      <c r="AY653" s="216" t="s">
        <v>122</v>
      </c>
    </row>
    <row r="654" spans="1:65" s="13" customFormat="1" ht="11.25">
      <c r="B654" s="206"/>
      <c r="C654" s="207"/>
      <c r="D654" s="202" t="s">
        <v>133</v>
      </c>
      <c r="E654" s="208" t="s">
        <v>19</v>
      </c>
      <c r="F654" s="209" t="s">
        <v>964</v>
      </c>
      <c r="G654" s="207"/>
      <c r="H654" s="210">
        <v>88.394999999999996</v>
      </c>
      <c r="I654" s="211"/>
      <c r="J654" s="207"/>
      <c r="K654" s="207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133</v>
      </c>
      <c r="AU654" s="216" t="s">
        <v>84</v>
      </c>
      <c r="AV654" s="13" t="s">
        <v>84</v>
      </c>
      <c r="AW654" s="13" t="s">
        <v>35</v>
      </c>
      <c r="AX654" s="13" t="s">
        <v>74</v>
      </c>
      <c r="AY654" s="216" t="s">
        <v>122</v>
      </c>
    </row>
    <row r="655" spans="1:65" s="14" customFormat="1" ht="11.25">
      <c r="B655" s="217"/>
      <c r="C655" s="218"/>
      <c r="D655" s="202" t="s">
        <v>133</v>
      </c>
      <c r="E655" s="219" t="s">
        <v>19</v>
      </c>
      <c r="F655" s="220" t="s">
        <v>153</v>
      </c>
      <c r="G655" s="218"/>
      <c r="H655" s="221">
        <v>1776.953</v>
      </c>
      <c r="I655" s="222"/>
      <c r="J655" s="218"/>
      <c r="K655" s="218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133</v>
      </c>
      <c r="AU655" s="227" t="s">
        <v>84</v>
      </c>
      <c r="AV655" s="14" t="s">
        <v>129</v>
      </c>
      <c r="AW655" s="14" t="s">
        <v>35</v>
      </c>
      <c r="AX655" s="14" t="s">
        <v>82</v>
      </c>
      <c r="AY655" s="227" t="s">
        <v>122</v>
      </c>
    </row>
    <row r="656" spans="1:65" s="12" customFormat="1" ht="22.9" customHeight="1">
      <c r="B656" s="173"/>
      <c r="C656" s="174"/>
      <c r="D656" s="175" t="s">
        <v>73</v>
      </c>
      <c r="E656" s="187" t="s">
        <v>965</v>
      </c>
      <c r="F656" s="187" t="s">
        <v>966</v>
      </c>
      <c r="G656" s="174"/>
      <c r="H656" s="174"/>
      <c r="I656" s="177"/>
      <c r="J656" s="188">
        <f>BK656</f>
        <v>0</v>
      </c>
      <c r="K656" s="174"/>
      <c r="L656" s="179"/>
      <c r="M656" s="180"/>
      <c r="N656" s="181"/>
      <c r="O656" s="181"/>
      <c r="P656" s="182">
        <f>P657</f>
        <v>0</v>
      </c>
      <c r="Q656" s="181"/>
      <c r="R656" s="182">
        <f>R657</f>
        <v>0</v>
      </c>
      <c r="S656" s="181"/>
      <c r="T656" s="183">
        <f>T657</f>
        <v>0</v>
      </c>
      <c r="AR656" s="184" t="s">
        <v>82</v>
      </c>
      <c r="AT656" s="185" t="s">
        <v>73</v>
      </c>
      <c r="AU656" s="185" t="s">
        <v>82</v>
      </c>
      <c r="AY656" s="184" t="s">
        <v>122</v>
      </c>
      <c r="BK656" s="186">
        <f>BK657</f>
        <v>0</v>
      </c>
    </row>
    <row r="657" spans="1:65" s="2" customFormat="1" ht="33" customHeight="1">
      <c r="A657" s="36"/>
      <c r="B657" s="37"/>
      <c r="C657" s="189" t="s">
        <v>967</v>
      </c>
      <c r="D657" s="189" t="s">
        <v>124</v>
      </c>
      <c r="E657" s="190" t="s">
        <v>968</v>
      </c>
      <c r="F657" s="191" t="s">
        <v>969</v>
      </c>
      <c r="G657" s="192" t="s">
        <v>330</v>
      </c>
      <c r="H657" s="193">
        <v>1561.5050000000001</v>
      </c>
      <c r="I657" s="194"/>
      <c r="J657" s="195">
        <f>ROUND(I657*H657,2)</f>
        <v>0</v>
      </c>
      <c r="K657" s="191" t="s">
        <v>128</v>
      </c>
      <c r="L657" s="41"/>
      <c r="M657" s="250" t="s">
        <v>19</v>
      </c>
      <c r="N657" s="251" t="s">
        <v>45</v>
      </c>
      <c r="O657" s="252"/>
      <c r="P657" s="253">
        <f>O657*H657</f>
        <v>0</v>
      </c>
      <c r="Q657" s="253">
        <v>0</v>
      </c>
      <c r="R657" s="253">
        <f>Q657*H657</f>
        <v>0</v>
      </c>
      <c r="S657" s="253">
        <v>0</v>
      </c>
      <c r="T657" s="254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200" t="s">
        <v>129</v>
      </c>
      <c r="AT657" s="200" t="s">
        <v>124</v>
      </c>
      <c r="AU657" s="200" t="s">
        <v>84</v>
      </c>
      <c r="AY657" s="19" t="s">
        <v>122</v>
      </c>
      <c r="BE657" s="201">
        <f>IF(N657="základní",J657,0)</f>
        <v>0</v>
      </c>
      <c r="BF657" s="201">
        <f>IF(N657="snížená",J657,0)</f>
        <v>0</v>
      </c>
      <c r="BG657" s="201">
        <f>IF(N657="zákl. přenesená",J657,0)</f>
        <v>0</v>
      </c>
      <c r="BH657" s="201">
        <f>IF(N657="sníž. přenesená",J657,0)</f>
        <v>0</v>
      </c>
      <c r="BI657" s="201">
        <f>IF(N657="nulová",J657,0)</f>
        <v>0</v>
      </c>
      <c r="BJ657" s="19" t="s">
        <v>82</v>
      </c>
      <c r="BK657" s="201">
        <f>ROUND(I657*H657,2)</f>
        <v>0</v>
      </c>
      <c r="BL657" s="19" t="s">
        <v>129</v>
      </c>
      <c r="BM657" s="200" t="s">
        <v>970</v>
      </c>
    </row>
    <row r="658" spans="1:65" s="2" customFormat="1" ht="6.95" customHeight="1">
      <c r="A658" s="36"/>
      <c r="B658" s="49"/>
      <c r="C658" s="50"/>
      <c r="D658" s="50"/>
      <c r="E658" s="50"/>
      <c r="F658" s="50"/>
      <c r="G658" s="50"/>
      <c r="H658" s="50"/>
      <c r="I658" s="138"/>
      <c r="J658" s="50"/>
      <c r="K658" s="50"/>
      <c r="L658" s="41"/>
      <c r="M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</row>
  </sheetData>
  <sheetProtection algorithmName="SHA-512" hashValue="jktzoLE80tLX02zGEO0Lq4uqR77ZCSR0JwFHsWJyMj+Rg7HwkYdsyx0tpNWKMSMCJj3owNPHXNbQdfDuFStgxw==" saltValue="bkZLFYiGIyr3qtdZkFYUey2w77WuTTX/Jinhmh3PQvAUeTYimly06Eihs2viuKMzV/4FlewlTYUfjzx9g4bQLw==" spinCount="100000" sheet="1" objects="1" scenarios="1" formatColumns="0" formatRows="0" autoFilter="0"/>
  <autoFilter ref="C87:K6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84</v>
      </c>
    </row>
    <row r="4" spans="1:46" s="1" customFormat="1" ht="24.95" customHeight="1">
      <c r="B4" s="22"/>
      <c r="D4" s="107" t="s">
        <v>91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23.25" customHeight="1">
      <c r="B7" s="22"/>
      <c r="E7" s="386" t="str">
        <f>'Rekapitulace stavby'!K6</f>
        <v>BESIP 2970298 Pod Školou – Nepomucká_2970299 Pod Školou – Slávy Horníka</v>
      </c>
      <c r="F7" s="387"/>
      <c r="G7" s="387"/>
      <c r="H7" s="387"/>
      <c r="I7" s="103"/>
      <c r="L7" s="22"/>
    </row>
    <row r="8" spans="1:46" s="2" customFormat="1" ht="12" customHeight="1">
      <c r="A8" s="36"/>
      <c r="B8" s="41"/>
      <c r="C8" s="36"/>
      <c r="D8" s="109" t="s">
        <v>92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8" t="s">
        <v>971</v>
      </c>
      <c r="F9" s="389"/>
      <c r="G9" s="389"/>
      <c r="H9" s="389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22</v>
      </c>
      <c r="G12" s="36"/>
      <c r="H12" s="36"/>
      <c r="I12" s="113" t="s">
        <v>23</v>
      </c>
      <c r="J12" s="114" t="str">
        <f>'Rekapitulace stavby'!AN8</f>
        <v>16. 5. 2019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">
        <v>27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19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26</v>
      </c>
      <c r="J20" s="112" t="s">
        <v>33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34</v>
      </c>
      <c r="F21" s="36"/>
      <c r="G21" s="36"/>
      <c r="H21" s="36"/>
      <c r="I21" s="113" t="s">
        <v>29</v>
      </c>
      <c r="J21" s="112" t="s">
        <v>19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36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38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5"/>
      <c r="B27" s="116"/>
      <c r="C27" s="115"/>
      <c r="D27" s="115"/>
      <c r="E27" s="392" t="s">
        <v>39</v>
      </c>
      <c r="F27" s="392"/>
      <c r="G27" s="392"/>
      <c r="H27" s="392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40</v>
      </c>
      <c r="E30" s="36"/>
      <c r="F30" s="36"/>
      <c r="G30" s="36"/>
      <c r="H30" s="36"/>
      <c r="I30" s="110"/>
      <c r="J30" s="122">
        <f>ROUND(J82,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42</v>
      </c>
      <c r="G32" s="36"/>
      <c r="H32" s="36"/>
      <c r="I32" s="124" t="s">
        <v>41</v>
      </c>
      <c r="J32" s="123" t="s">
        <v>43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44</v>
      </c>
      <c r="E33" s="109" t="s">
        <v>45</v>
      </c>
      <c r="F33" s="126">
        <f>ROUND((SUM(BE82:BE205)),  2)</f>
        <v>0</v>
      </c>
      <c r="G33" s="36"/>
      <c r="H33" s="36"/>
      <c r="I33" s="127">
        <v>0.21</v>
      </c>
      <c r="J33" s="126">
        <f>ROUND(((SUM(BE82:BE205))*I33),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46</v>
      </c>
      <c r="F34" s="126">
        <f>ROUND((SUM(BF82:BF205)),  2)</f>
        <v>0</v>
      </c>
      <c r="G34" s="36"/>
      <c r="H34" s="36"/>
      <c r="I34" s="127">
        <v>0.15</v>
      </c>
      <c r="J34" s="126">
        <f>ROUND(((SUM(BF82:BF205))*I34),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47</v>
      </c>
      <c r="F35" s="126">
        <f>ROUND((SUM(BG82:BG205)),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48</v>
      </c>
      <c r="F36" s="126">
        <f>ROUND((SUM(BH82:BH205)),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49</v>
      </c>
      <c r="F37" s="126">
        <f>ROUND((SUM(BI82:BI205)),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50</v>
      </c>
      <c r="E39" s="130"/>
      <c r="F39" s="130"/>
      <c r="G39" s="131" t="s">
        <v>51</v>
      </c>
      <c r="H39" s="132" t="s">
        <v>52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93" t="str">
        <f>E7</f>
        <v>BESIP 2970298 Pod Školou – Nepomucká_2970299 Pod Školou – Slávy Horníka</v>
      </c>
      <c r="F48" s="394"/>
      <c r="G48" s="394"/>
      <c r="H48" s="394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5" t="str">
        <f>E9</f>
        <v>SO 200 - PŘISVĚTLENÍ PŘECHODŮ</v>
      </c>
      <c r="F50" s="395"/>
      <c r="G50" s="395"/>
      <c r="H50" s="395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5 – Košíře</v>
      </c>
      <c r="G52" s="38"/>
      <c r="H52" s="38"/>
      <c r="I52" s="113" t="s">
        <v>23</v>
      </c>
      <c r="J52" s="61" t="str">
        <f>IF(J12="","",J12)</f>
        <v>16. 5. 2019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Technická správa komunikací hl. m. Prahy, a.s.</v>
      </c>
      <c r="G54" s="38"/>
      <c r="H54" s="38"/>
      <c r="I54" s="113" t="s">
        <v>32</v>
      </c>
      <c r="J54" s="34" t="str">
        <f>E21</f>
        <v>LABRON s.r.o.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36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95</v>
      </c>
      <c r="D57" s="143"/>
      <c r="E57" s="143"/>
      <c r="F57" s="143"/>
      <c r="G57" s="143"/>
      <c r="H57" s="143"/>
      <c r="I57" s="144"/>
      <c r="J57" s="145" t="s">
        <v>96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72</v>
      </c>
      <c r="D59" s="38"/>
      <c r="E59" s="38"/>
      <c r="F59" s="38"/>
      <c r="G59" s="38"/>
      <c r="H59" s="38"/>
      <c r="I59" s="110"/>
      <c r="J59" s="79">
        <f>J82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97</v>
      </c>
    </row>
    <row r="60" spans="1:47" s="9" customFormat="1" ht="24.95" customHeight="1">
      <c r="B60" s="147"/>
      <c r="C60" s="148"/>
      <c r="D60" s="149" t="s">
        <v>972</v>
      </c>
      <c r="E60" s="150"/>
      <c r="F60" s="150"/>
      <c r="G60" s="150"/>
      <c r="H60" s="150"/>
      <c r="I60" s="151"/>
      <c r="J60" s="152">
        <f>J83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973</v>
      </c>
      <c r="E61" s="157"/>
      <c r="F61" s="157"/>
      <c r="G61" s="157"/>
      <c r="H61" s="157"/>
      <c r="I61" s="158"/>
      <c r="J61" s="159">
        <f>J84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974</v>
      </c>
      <c r="E62" s="157"/>
      <c r="F62" s="157"/>
      <c r="G62" s="157"/>
      <c r="H62" s="157"/>
      <c r="I62" s="158"/>
      <c r="J62" s="159">
        <f>J132</f>
        <v>0</v>
      </c>
      <c r="K62" s="155"/>
      <c r="L62" s="160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0"/>
      <c r="J63" s="38"/>
      <c r="K63" s="38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138"/>
      <c r="J64" s="50"/>
      <c r="K64" s="50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141"/>
      <c r="J68" s="52"/>
      <c r="K68" s="52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107</v>
      </c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3.25" customHeight="1">
      <c r="A72" s="36"/>
      <c r="B72" s="37"/>
      <c r="C72" s="38"/>
      <c r="D72" s="38"/>
      <c r="E72" s="393" t="str">
        <f>E7</f>
        <v>BESIP 2970298 Pod Školou – Nepomucká_2970299 Pod Školou – Slávy Horníka</v>
      </c>
      <c r="F72" s="394"/>
      <c r="G72" s="394"/>
      <c r="H72" s="394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92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5" t="str">
        <f>E9</f>
        <v>SO 200 - PŘISVĚTLENÍ PŘECHODŮ</v>
      </c>
      <c r="F74" s="395"/>
      <c r="G74" s="395"/>
      <c r="H74" s="395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Praha 5 – Košíře</v>
      </c>
      <c r="G76" s="38"/>
      <c r="H76" s="38"/>
      <c r="I76" s="113" t="s">
        <v>23</v>
      </c>
      <c r="J76" s="61" t="str">
        <f>IF(J12="","",J12)</f>
        <v>16. 5. 2019</v>
      </c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Technická správa komunikací hl. m. Prahy, a.s.</v>
      </c>
      <c r="G78" s="38"/>
      <c r="H78" s="38"/>
      <c r="I78" s="113" t="s">
        <v>32</v>
      </c>
      <c r="J78" s="34" t="str">
        <f>E21</f>
        <v>LABRON s.r.o.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30</v>
      </c>
      <c r="D79" s="38"/>
      <c r="E79" s="38"/>
      <c r="F79" s="29" t="str">
        <f>IF(E18="","",E18)</f>
        <v>Vyplň údaj</v>
      </c>
      <c r="G79" s="38"/>
      <c r="H79" s="38"/>
      <c r="I79" s="113" t="s">
        <v>36</v>
      </c>
      <c r="J79" s="34" t="str">
        <f>E24</f>
        <v xml:space="preserve"> 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61"/>
      <c r="B81" s="162"/>
      <c r="C81" s="163" t="s">
        <v>108</v>
      </c>
      <c r="D81" s="164" t="s">
        <v>59</v>
      </c>
      <c r="E81" s="164" t="s">
        <v>55</v>
      </c>
      <c r="F81" s="164" t="s">
        <v>56</v>
      </c>
      <c r="G81" s="164" t="s">
        <v>109</v>
      </c>
      <c r="H81" s="164" t="s">
        <v>110</v>
      </c>
      <c r="I81" s="165" t="s">
        <v>111</v>
      </c>
      <c r="J81" s="164" t="s">
        <v>96</v>
      </c>
      <c r="K81" s="166" t="s">
        <v>112</v>
      </c>
      <c r="L81" s="167"/>
      <c r="M81" s="70" t="s">
        <v>19</v>
      </c>
      <c r="N81" s="71" t="s">
        <v>44</v>
      </c>
      <c r="O81" s="71" t="s">
        <v>113</v>
      </c>
      <c r="P81" s="71" t="s">
        <v>114</v>
      </c>
      <c r="Q81" s="71" t="s">
        <v>115</v>
      </c>
      <c r="R81" s="71" t="s">
        <v>116</v>
      </c>
      <c r="S81" s="71" t="s">
        <v>117</v>
      </c>
      <c r="T81" s="72" t="s">
        <v>118</v>
      </c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65" s="2" customFormat="1" ht="22.9" customHeight="1">
      <c r="A82" s="36"/>
      <c r="B82" s="37"/>
      <c r="C82" s="77" t="s">
        <v>119</v>
      </c>
      <c r="D82" s="38"/>
      <c r="E82" s="38"/>
      <c r="F82" s="38"/>
      <c r="G82" s="38"/>
      <c r="H82" s="38"/>
      <c r="I82" s="110"/>
      <c r="J82" s="168">
        <f>BK82</f>
        <v>0</v>
      </c>
      <c r="K82" s="38"/>
      <c r="L82" s="41"/>
      <c r="M82" s="73"/>
      <c r="N82" s="169"/>
      <c r="O82" s="74"/>
      <c r="P82" s="170">
        <f>P83</f>
        <v>0</v>
      </c>
      <c r="Q82" s="74"/>
      <c r="R82" s="170">
        <f>R83</f>
        <v>30.191225249999999</v>
      </c>
      <c r="S82" s="74"/>
      <c r="T82" s="171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97</v>
      </c>
      <c r="BK82" s="172">
        <f>BK83</f>
        <v>0</v>
      </c>
    </row>
    <row r="83" spans="1:65" s="12" customFormat="1" ht="25.9" customHeight="1">
      <c r="B83" s="173"/>
      <c r="C83" s="174"/>
      <c r="D83" s="175" t="s">
        <v>73</v>
      </c>
      <c r="E83" s="176" t="s">
        <v>351</v>
      </c>
      <c r="F83" s="176" t="s">
        <v>975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P84+P132</f>
        <v>0</v>
      </c>
      <c r="Q83" s="181"/>
      <c r="R83" s="182">
        <f>R84+R132</f>
        <v>30.191225249999999</v>
      </c>
      <c r="S83" s="181"/>
      <c r="T83" s="183">
        <f>T84+T132</f>
        <v>0</v>
      </c>
      <c r="AR83" s="184" t="s">
        <v>140</v>
      </c>
      <c r="AT83" s="185" t="s">
        <v>73</v>
      </c>
      <c r="AU83" s="185" t="s">
        <v>74</v>
      </c>
      <c r="AY83" s="184" t="s">
        <v>122</v>
      </c>
      <c r="BK83" s="186">
        <f>BK84+BK132</f>
        <v>0</v>
      </c>
    </row>
    <row r="84" spans="1:65" s="12" customFormat="1" ht="22.9" customHeight="1">
      <c r="B84" s="173"/>
      <c r="C84" s="174"/>
      <c r="D84" s="175" t="s">
        <v>73</v>
      </c>
      <c r="E84" s="187" t="s">
        <v>976</v>
      </c>
      <c r="F84" s="187" t="s">
        <v>977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SUM(P85:P131)</f>
        <v>0</v>
      </c>
      <c r="Q84" s="181"/>
      <c r="R84" s="182">
        <f>SUM(R85:R131)</f>
        <v>0.10215050000000001</v>
      </c>
      <c r="S84" s="181"/>
      <c r="T84" s="183">
        <f>SUM(T85:T131)</f>
        <v>0</v>
      </c>
      <c r="AR84" s="184" t="s">
        <v>140</v>
      </c>
      <c r="AT84" s="185" t="s">
        <v>73</v>
      </c>
      <c r="AU84" s="185" t="s">
        <v>82</v>
      </c>
      <c r="AY84" s="184" t="s">
        <v>122</v>
      </c>
      <c r="BK84" s="186">
        <f>SUM(BK85:BK131)</f>
        <v>0</v>
      </c>
    </row>
    <row r="85" spans="1:65" s="2" customFormat="1" ht="21.75" customHeight="1">
      <c r="A85" s="36"/>
      <c r="B85" s="37"/>
      <c r="C85" s="189" t="s">
        <v>82</v>
      </c>
      <c r="D85" s="189" t="s">
        <v>124</v>
      </c>
      <c r="E85" s="190" t="s">
        <v>978</v>
      </c>
      <c r="F85" s="191" t="s">
        <v>979</v>
      </c>
      <c r="G85" s="192" t="s">
        <v>127</v>
      </c>
      <c r="H85" s="193">
        <v>4</v>
      </c>
      <c r="I85" s="194"/>
      <c r="J85" s="195">
        <f>ROUND(I85*H85,2)</f>
        <v>0</v>
      </c>
      <c r="K85" s="191" t="s">
        <v>128</v>
      </c>
      <c r="L85" s="41"/>
      <c r="M85" s="196" t="s">
        <v>19</v>
      </c>
      <c r="N85" s="197" t="s">
        <v>45</v>
      </c>
      <c r="O85" s="66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0" t="s">
        <v>504</v>
      </c>
      <c r="AT85" s="200" t="s">
        <v>124</v>
      </c>
      <c r="AU85" s="200" t="s">
        <v>84</v>
      </c>
      <c r="AY85" s="19" t="s">
        <v>122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19" t="s">
        <v>82</v>
      </c>
      <c r="BK85" s="201">
        <f>ROUND(I85*H85,2)</f>
        <v>0</v>
      </c>
      <c r="BL85" s="19" t="s">
        <v>504</v>
      </c>
      <c r="BM85" s="200" t="s">
        <v>980</v>
      </c>
    </row>
    <row r="86" spans="1:65" s="13" customFormat="1" ht="22.5">
      <c r="B86" s="206"/>
      <c r="C86" s="207"/>
      <c r="D86" s="202" t="s">
        <v>133</v>
      </c>
      <c r="E86" s="208" t="s">
        <v>19</v>
      </c>
      <c r="F86" s="209" t="s">
        <v>981</v>
      </c>
      <c r="G86" s="207"/>
      <c r="H86" s="210">
        <v>4</v>
      </c>
      <c r="I86" s="211"/>
      <c r="J86" s="207"/>
      <c r="K86" s="207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133</v>
      </c>
      <c r="AU86" s="216" t="s">
        <v>84</v>
      </c>
      <c r="AV86" s="13" t="s">
        <v>84</v>
      </c>
      <c r="AW86" s="13" t="s">
        <v>35</v>
      </c>
      <c r="AX86" s="13" t="s">
        <v>82</v>
      </c>
      <c r="AY86" s="216" t="s">
        <v>122</v>
      </c>
    </row>
    <row r="87" spans="1:65" s="2" customFormat="1" ht="21.75" customHeight="1">
      <c r="A87" s="36"/>
      <c r="B87" s="37"/>
      <c r="C87" s="189" t="s">
        <v>84</v>
      </c>
      <c r="D87" s="189" t="s">
        <v>124</v>
      </c>
      <c r="E87" s="190" t="s">
        <v>982</v>
      </c>
      <c r="F87" s="191" t="s">
        <v>983</v>
      </c>
      <c r="G87" s="192" t="s">
        <v>127</v>
      </c>
      <c r="H87" s="193">
        <v>4</v>
      </c>
      <c r="I87" s="194"/>
      <c r="J87" s="195">
        <f>ROUND(I87*H87,2)</f>
        <v>0</v>
      </c>
      <c r="K87" s="191" t="s">
        <v>128</v>
      </c>
      <c r="L87" s="41"/>
      <c r="M87" s="196" t="s">
        <v>19</v>
      </c>
      <c r="N87" s="197" t="s">
        <v>45</v>
      </c>
      <c r="O87" s="66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0" t="s">
        <v>504</v>
      </c>
      <c r="AT87" s="200" t="s">
        <v>124</v>
      </c>
      <c r="AU87" s="200" t="s">
        <v>84</v>
      </c>
      <c r="AY87" s="19" t="s">
        <v>122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19" t="s">
        <v>82</v>
      </c>
      <c r="BK87" s="201">
        <f>ROUND(I87*H87,2)</f>
        <v>0</v>
      </c>
      <c r="BL87" s="19" t="s">
        <v>504</v>
      </c>
      <c r="BM87" s="200" t="s">
        <v>984</v>
      </c>
    </row>
    <row r="88" spans="1:65" s="2" customFormat="1" ht="21.75" customHeight="1">
      <c r="A88" s="36"/>
      <c r="B88" s="37"/>
      <c r="C88" s="189" t="s">
        <v>140</v>
      </c>
      <c r="D88" s="189" t="s">
        <v>124</v>
      </c>
      <c r="E88" s="190" t="s">
        <v>985</v>
      </c>
      <c r="F88" s="191" t="s">
        <v>986</v>
      </c>
      <c r="G88" s="192" t="s">
        <v>127</v>
      </c>
      <c r="H88" s="193">
        <v>4</v>
      </c>
      <c r="I88" s="194"/>
      <c r="J88" s="195">
        <f>ROUND(I88*H88,2)</f>
        <v>0</v>
      </c>
      <c r="K88" s="191" t="s">
        <v>128</v>
      </c>
      <c r="L88" s="41"/>
      <c r="M88" s="196" t="s">
        <v>19</v>
      </c>
      <c r="N88" s="197" t="s">
        <v>45</v>
      </c>
      <c r="O88" s="6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504</v>
      </c>
      <c r="AT88" s="200" t="s">
        <v>124</v>
      </c>
      <c r="AU88" s="200" t="s">
        <v>84</v>
      </c>
      <c r="AY88" s="19" t="s">
        <v>122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9" t="s">
        <v>82</v>
      </c>
      <c r="BK88" s="201">
        <f>ROUND(I88*H88,2)</f>
        <v>0</v>
      </c>
      <c r="BL88" s="19" t="s">
        <v>504</v>
      </c>
      <c r="BM88" s="200" t="s">
        <v>987</v>
      </c>
    </row>
    <row r="89" spans="1:65" s="2" customFormat="1" ht="16.5" customHeight="1">
      <c r="A89" s="36"/>
      <c r="B89" s="37"/>
      <c r="C89" s="240" t="s">
        <v>129</v>
      </c>
      <c r="D89" s="240" t="s">
        <v>351</v>
      </c>
      <c r="E89" s="241" t="s">
        <v>988</v>
      </c>
      <c r="F89" s="242" t="s">
        <v>989</v>
      </c>
      <c r="G89" s="243" t="s">
        <v>330</v>
      </c>
      <c r="H89" s="244">
        <v>6.0000000000000001E-3</v>
      </c>
      <c r="I89" s="245"/>
      <c r="J89" s="246">
        <f>ROUND(I89*H89,2)</f>
        <v>0</v>
      </c>
      <c r="K89" s="242" t="s">
        <v>128</v>
      </c>
      <c r="L89" s="247"/>
      <c r="M89" s="248" t="s">
        <v>19</v>
      </c>
      <c r="N89" s="249" t="s">
        <v>45</v>
      </c>
      <c r="O89" s="66"/>
      <c r="P89" s="198">
        <f>O89*H89</f>
        <v>0</v>
      </c>
      <c r="Q89" s="198">
        <v>1</v>
      </c>
      <c r="R89" s="198">
        <f>Q89*H89</f>
        <v>6.0000000000000001E-3</v>
      </c>
      <c r="S89" s="198">
        <v>0</v>
      </c>
      <c r="T89" s="199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990</v>
      </c>
      <c r="AT89" s="200" t="s">
        <v>351</v>
      </c>
      <c r="AU89" s="200" t="s">
        <v>84</v>
      </c>
      <c r="AY89" s="19" t="s">
        <v>122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9" t="s">
        <v>82</v>
      </c>
      <c r="BK89" s="201">
        <f>ROUND(I89*H89,2)</f>
        <v>0</v>
      </c>
      <c r="BL89" s="19" t="s">
        <v>504</v>
      </c>
      <c r="BM89" s="200" t="s">
        <v>991</v>
      </c>
    </row>
    <row r="90" spans="1:65" s="13" customFormat="1" ht="11.25">
      <c r="B90" s="206"/>
      <c r="C90" s="207"/>
      <c r="D90" s="202" t="s">
        <v>133</v>
      </c>
      <c r="E90" s="208" t="s">
        <v>19</v>
      </c>
      <c r="F90" s="209" t="s">
        <v>992</v>
      </c>
      <c r="G90" s="207"/>
      <c r="H90" s="210">
        <v>6.0000000000000001E-3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133</v>
      </c>
      <c r="AU90" s="216" t="s">
        <v>84</v>
      </c>
      <c r="AV90" s="13" t="s">
        <v>84</v>
      </c>
      <c r="AW90" s="13" t="s">
        <v>35</v>
      </c>
      <c r="AX90" s="13" t="s">
        <v>82</v>
      </c>
      <c r="AY90" s="216" t="s">
        <v>122</v>
      </c>
    </row>
    <row r="91" spans="1:65" s="2" customFormat="1" ht="33" customHeight="1">
      <c r="A91" s="36"/>
      <c r="B91" s="37"/>
      <c r="C91" s="189" t="s">
        <v>154</v>
      </c>
      <c r="D91" s="189" t="s">
        <v>124</v>
      </c>
      <c r="E91" s="190" t="s">
        <v>993</v>
      </c>
      <c r="F91" s="191" t="s">
        <v>994</v>
      </c>
      <c r="G91" s="192" t="s">
        <v>137</v>
      </c>
      <c r="H91" s="193">
        <v>4</v>
      </c>
      <c r="I91" s="194"/>
      <c r="J91" s="195">
        <f>ROUND(I91*H91,2)</f>
        <v>0</v>
      </c>
      <c r="K91" s="191" t="s">
        <v>128</v>
      </c>
      <c r="L91" s="41"/>
      <c r="M91" s="196" t="s">
        <v>19</v>
      </c>
      <c r="N91" s="197" t="s">
        <v>45</v>
      </c>
      <c r="O91" s="6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504</v>
      </c>
      <c r="AT91" s="200" t="s">
        <v>124</v>
      </c>
      <c r="AU91" s="200" t="s">
        <v>84</v>
      </c>
      <c r="AY91" s="19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9" t="s">
        <v>82</v>
      </c>
      <c r="BK91" s="201">
        <f>ROUND(I91*H91,2)</f>
        <v>0</v>
      </c>
      <c r="BL91" s="19" t="s">
        <v>504</v>
      </c>
      <c r="BM91" s="200" t="s">
        <v>995</v>
      </c>
    </row>
    <row r="92" spans="1:65" s="2" customFormat="1" ht="16.5" customHeight="1">
      <c r="A92" s="36"/>
      <c r="B92" s="37"/>
      <c r="C92" s="240" t="s">
        <v>164</v>
      </c>
      <c r="D92" s="240" t="s">
        <v>351</v>
      </c>
      <c r="E92" s="241" t="s">
        <v>996</v>
      </c>
      <c r="F92" s="242" t="s">
        <v>997</v>
      </c>
      <c r="G92" s="243" t="s">
        <v>137</v>
      </c>
      <c r="H92" s="244">
        <v>4</v>
      </c>
      <c r="I92" s="245"/>
      <c r="J92" s="246">
        <f>ROUND(I92*H92,2)</f>
        <v>0</v>
      </c>
      <c r="K92" s="242" t="s">
        <v>19</v>
      </c>
      <c r="L92" s="247"/>
      <c r="M92" s="248" t="s">
        <v>19</v>
      </c>
      <c r="N92" s="249" t="s">
        <v>45</v>
      </c>
      <c r="O92" s="66"/>
      <c r="P92" s="198">
        <f>O92*H92</f>
        <v>0</v>
      </c>
      <c r="Q92" s="198">
        <v>6.9999999999999994E-5</v>
      </c>
      <c r="R92" s="198">
        <f>Q92*H92</f>
        <v>2.7999999999999998E-4</v>
      </c>
      <c r="S92" s="198">
        <v>0</v>
      </c>
      <c r="T92" s="199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0" t="s">
        <v>890</v>
      </c>
      <c r="AT92" s="200" t="s">
        <v>351</v>
      </c>
      <c r="AU92" s="200" t="s">
        <v>84</v>
      </c>
      <c r="AY92" s="19" t="s">
        <v>122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19" t="s">
        <v>82</v>
      </c>
      <c r="BK92" s="201">
        <f>ROUND(I92*H92,2)</f>
        <v>0</v>
      </c>
      <c r="BL92" s="19" t="s">
        <v>890</v>
      </c>
      <c r="BM92" s="200" t="s">
        <v>998</v>
      </c>
    </row>
    <row r="93" spans="1:65" s="2" customFormat="1" ht="21.75" customHeight="1">
      <c r="A93" s="36"/>
      <c r="B93" s="37"/>
      <c r="C93" s="189" t="s">
        <v>172</v>
      </c>
      <c r="D93" s="189" t="s">
        <v>124</v>
      </c>
      <c r="E93" s="190" t="s">
        <v>999</v>
      </c>
      <c r="F93" s="191" t="s">
        <v>1000</v>
      </c>
      <c r="G93" s="192" t="s">
        <v>137</v>
      </c>
      <c r="H93" s="193">
        <v>4</v>
      </c>
      <c r="I93" s="194"/>
      <c r="J93" s="195">
        <f>ROUND(I93*H93,2)</f>
        <v>0</v>
      </c>
      <c r="K93" s="191" t="s">
        <v>128</v>
      </c>
      <c r="L93" s="41"/>
      <c r="M93" s="196" t="s">
        <v>19</v>
      </c>
      <c r="N93" s="197" t="s">
        <v>45</v>
      </c>
      <c r="O93" s="6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504</v>
      </c>
      <c r="AT93" s="200" t="s">
        <v>124</v>
      </c>
      <c r="AU93" s="200" t="s">
        <v>84</v>
      </c>
      <c r="AY93" s="19" t="s">
        <v>122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9" t="s">
        <v>82</v>
      </c>
      <c r="BK93" s="201">
        <f>ROUND(I93*H93,2)</f>
        <v>0</v>
      </c>
      <c r="BL93" s="19" t="s">
        <v>504</v>
      </c>
      <c r="BM93" s="200" t="s">
        <v>1001</v>
      </c>
    </row>
    <row r="94" spans="1:65" s="2" customFormat="1" ht="21.75" customHeight="1">
      <c r="A94" s="36"/>
      <c r="B94" s="37"/>
      <c r="C94" s="240" t="s">
        <v>183</v>
      </c>
      <c r="D94" s="240" t="s">
        <v>351</v>
      </c>
      <c r="E94" s="241" t="s">
        <v>1002</v>
      </c>
      <c r="F94" s="242" t="s">
        <v>1003</v>
      </c>
      <c r="G94" s="243" t="s">
        <v>137</v>
      </c>
      <c r="H94" s="244">
        <v>4</v>
      </c>
      <c r="I94" s="245"/>
      <c r="J94" s="246">
        <f>ROUND(I94*H94,2)</f>
        <v>0</v>
      </c>
      <c r="K94" s="242" t="s">
        <v>19</v>
      </c>
      <c r="L94" s="247"/>
      <c r="M94" s="248" t="s">
        <v>19</v>
      </c>
      <c r="N94" s="249" t="s">
        <v>45</v>
      </c>
      <c r="O94" s="6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990</v>
      </c>
      <c r="AT94" s="200" t="s">
        <v>351</v>
      </c>
      <c r="AU94" s="200" t="s">
        <v>84</v>
      </c>
      <c r="AY94" s="19" t="s">
        <v>122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9" t="s">
        <v>82</v>
      </c>
      <c r="BK94" s="201">
        <f>ROUND(I94*H94,2)</f>
        <v>0</v>
      </c>
      <c r="BL94" s="19" t="s">
        <v>504</v>
      </c>
      <c r="BM94" s="200" t="s">
        <v>1004</v>
      </c>
    </row>
    <row r="95" spans="1:65" s="2" customFormat="1" ht="21.75" customHeight="1">
      <c r="A95" s="36"/>
      <c r="B95" s="37"/>
      <c r="C95" s="189" t="s">
        <v>188</v>
      </c>
      <c r="D95" s="189" t="s">
        <v>124</v>
      </c>
      <c r="E95" s="190" t="s">
        <v>1005</v>
      </c>
      <c r="F95" s="191" t="s">
        <v>1006</v>
      </c>
      <c r="G95" s="192" t="s">
        <v>137</v>
      </c>
      <c r="H95" s="193">
        <v>2</v>
      </c>
      <c r="I95" s="194"/>
      <c r="J95" s="195">
        <f>ROUND(I95*H95,2)</f>
        <v>0</v>
      </c>
      <c r="K95" s="191" t="s">
        <v>19</v>
      </c>
      <c r="L95" s="41"/>
      <c r="M95" s="196" t="s">
        <v>19</v>
      </c>
      <c r="N95" s="197" t="s">
        <v>45</v>
      </c>
      <c r="O95" s="66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0" t="s">
        <v>504</v>
      </c>
      <c r="AT95" s="200" t="s">
        <v>124</v>
      </c>
      <c r="AU95" s="200" t="s">
        <v>84</v>
      </c>
      <c r="AY95" s="19" t="s">
        <v>122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19" t="s">
        <v>82</v>
      </c>
      <c r="BK95" s="201">
        <f>ROUND(I95*H95,2)</f>
        <v>0</v>
      </c>
      <c r="BL95" s="19" t="s">
        <v>504</v>
      </c>
      <c r="BM95" s="200" t="s">
        <v>1007</v>
      </c>
    </row>
    <row r="96" spans="1:65" s="16" customFormat="1" ht="22.5">
      <c r="B96" s="255"/>
      <c r="C96" s="256"/>
      <c r="D96" s="202" t="s">
        <v>133</v>
      </c>
      <c r="E96" s="257" t="s">
        <v>19</v>
      </c>
      <c r="F96" s="258" t="s">
        <v>1008</v>
      </c>
      <c r="G96" s="256"/>
      <c r="H96" s="257" t="s">
        <v>19</v>
      </c>
      <c r="I96" s="259"/>
      <c r="J96" s="256"/>
      <c r="K96" s="256"/>
      <c r="L96" s="260"/>
      <c r="M96" s="261"/>
      <c r="N96" s="262"/>
      <c r="O96" s="262"/>
      <c r="P96" s="262"/>
      <c r="Q96" s="262"/>
      <c r="R96" s="262"/>
      <c r="S96" s="262"/>
      <c r="T96" s="263"/>
      <c r="AT96" s="264" t="s">
        <v>133</v>
      </c>
      <c r="AU96" s="264" t="s">
        <v>84</v>
      </c>
      <c r="AV96" s="16" t="s">
        <v>82</v>
      </c>
      <c r="AW96" s="16" t="s">
        <v>35</v>
      </c>
      <c r="AX96" s="16" t="s">
        <v>74</v>
      </c>
      <c r="AY96" s="264" t="s">
        <v>122</v>
      </c>
    </row>
    <row r="97" spans="1:65" s="13" customFormat="1" ht="11.25">
      <c r="B97" s="206"/>
      <c r="C97" s="207"/>
      <c r="D97" s="202" t="s">
        <v>133</v>
      </c>
      <c r="E97" s="208" t="s">
        <v>19</v>
      </c>
      <c r="F97" s="209" t="s">
        <v>1009</v>
      </c>
      <c r="G97" s="207"/>
      <c r="H97" s="210">
        <v>2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133</v>
      </c>
      <c r="AU97" s="216" t="s">
        <v>84</v>
      </c>
      <c r="AV97" s="13" t="s">
        <v>84</v>
      </c>
      <c r="AW97" s="13" t="s">
        <v>35</v>
      </c>
      <c r="AX97" s="13" t="s">
        <v>82</v>
      </c>
      <c r="AY97" s="216" t="s">
        <v>122</v>
      </c>
    </row>
    <row r="98" spans="1:65" s="2" customFormat="1" ht="21.75" customHeight="1">
      <c r="A98" s="36"/>
      <c r="B98" s="37"/>
      <c r="C98" s="189" t="s">
        <v>193</v>
      </c>
      <c r="D98" s="189" t="s">
        <v>124</v>
      </c>
      <c r="E98" s="190" t="s">
        <v>1010</v>
      </c>
      <c r="F98" s="191" t="s">
        <v>1011</v>
      </c>
      <c r="G98" s="192" t="s">
        <v>137</v>
      </c>
      <c r="H98" s="193">
        <v>2</v>
      </c>
      <c r="I98" s="194"/>
      <c r="J98" s="195">
        <f>ROUND(I98*H98,2)</f>
        <v>0</v>
      </c>
      <c r="K98" s="191" t="s">
        <v>128</v>
      </c>
      <c r="L98" s="41"/>
      <c r="M98" s="196" t="s">
        <v>19</v>
      </c>
      <c r="N98" s="197" t="s">
        <v>45</v>
      </c>
      <c r="O98" s="66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0" t="s">
        <v>504</v>
      </c>
      <c r="AT98" s="200" t="s">
        <v>124</v>
      </c>
      <c r="AU98" s="200" t="s">
        <v>84</v>
      </c>
      <c r="AY98" s="19" t="s">
        <v>122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19" t="s">
        <v>82</v>
      </c>
      <c r="BK98" s="201">
        <f>ROUND(I98*H98,2)</f>
        <v>0</v>
      </c>
      <c r="BL98" s="19" t="s">
        <v>504</v>
      </c>
      <c r="BM98" s="200" t="s">
        <v>1012</v>
      </c>
    </row>
    <row r="99" spans="1:65" s="2" customFormat="1" ht="16.5" customHeight="1">
      <c r="A99" s="36"/>
      <c r="B99" s="37"/>
      <c r="C99" s="240" t="s">
        <v>198</v>
      </c>
      <c r="D99" s="240" t="s">
        <v>351</v>
      </c>
      <c r="E99" s="241" t="s">
        <v>1013</v>
      </c>
      <c r="F99" s="242" t="s">
        <v>1014</v>
      </c>
      <c r="G99" s="243" t="s">
        <v>137</v>
      </c>
      <c r="H99" s="244">
        <v>2</v>
      </c>
      <c r="I99" s="245"/>
      <c r="J99" s="246">
        <f>ROUND(I99*H99,2)</f>
        <v>0</v>
      </c>
      <c r="K99" s="242" t="s">
        <v>19</v>
      </c>
      <c r="L99" s="247"/>
      <c r="M99" s="248" t="s">
        <v>19</v>
      </c>
      <c r="N99" s="249" t="s">
        <v>45</v>
      </c>
      <c r="O99" s="6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0" t="s">
        <v>990</v>
      </c>
      <c r="AT99" s="200" t="s">
        <v>351</v>
      </c>
      <c r="AU99" s="200" t="s">
        <v>84</v>
      </c>
      <c r="AY99" s="19" t="s">
        <v>122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19" t="s">
        <v>82</v>
      </c>
      <c r="BK99" s="201">
        <f>ROUND(I99*H99,2)</f>
        <v>0</v>
      </c>
      <c r="BL99" s="19" t="s">
        <v>504</v>
      </c>
      <c r="BM99" s="200" t="s">
        <v>1015</v>
      </c>
    </row>
    <row r="100" spans="1:65" s="2" customFormat="1" ht="21.75" customHeight="1">
      <c r="A100" s="36"/>
      <c r="B100" s="37"/>
      <c r="C100" s="189" t="s">
        <v>203</v>
      </c>
      <c r="D100" s="189" t="s">
        <v>124</v>
      </c>
      <c r="E100" s="190" t="s">
        <v>1016</v>
      </c>
      <c r="F100" s="191" t="s">
        <v>1017</v>
      </c>
      <c r="G100" s="192" t="s">
        <v>137</v>
      </c>
      <c r="H100" s="193">
        <v>1</v>
      </c>
      <c r="I100" s="194"/>
      <c r="J100" s="195">
        <f>ROUND(I100*H100,2)</f>
        <v>0</v>
      </c>
      <c r="K100" s="191" t="s">
        <v>128</v>
      </c>
      <c r="L100" s="41"/>
      <c r="M100" s="196" t="s">
        <v>19</v>
      </c>
      <c r="N100" s="197" t="s">
        <v>45</v>
      </c>
      <c r="O100" s="6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0" t="s">
        <v>504</v>
      </c>
      <c r="AT100" s="200" t="s">
        <v>124</v>
      </c>
      <c r="AU100" s="200" t="s">
        <v>84</v>
      </c>
      <c r="AY100" s="19" t="s">
        <v>122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19" t="s">
        <v>82</v>
      </c>
      <c r="BK100" s="201">
        <f>ROUND(I100*H100,2)</f>
        <v>0</v>
      </c>
      <c r="BL100" s="19" t="s">
        <v>504</v>
      </c>
      <c r="BM100" s="200" t="s">
        <v>1018</v>
      </c>
    </row>
    <row r="101" spans="1:65" s="2" customFormat="1" ht="21.75" customHeight="1">
      <c r="A101" s="36"/>
      <c r="B101" s="37"/>
      <c r="C101" s="240" t="s">
        <v>210</v>
      </c>
      <c r="D101" s="240" t="s">
        <v>351</v>
      </c>
      <c r="E101" s="241" t="s">
        <v>1019</v>
      </c>
      <c r="F101" s="242" t="s">
        <v>1020</v>
      </c>
      <c r="G101" s="243" t="s">
        <v>137</v>
      </c>
      <c r="H101" s="244">
        <v>1</v>
      </c>
      <c r="I101" s="245"/>
      <c r="J101" s="246">
        <f>ROUND(I101*H101,2)</f>
        <v>0</v>
      </c>
      <c r="K101" s="242" t="s">
        <v>19</v>
      </c>
      <c r="L101" s="247"/>
      <c r="M101" s="248" t="s">
        <v>19</v>
      </c>
      <c r="N101" s="249" t="s">
        <v>45</v>
      </c>
      <c r="O101" s="6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0" t="s">
        <v>990</v>
      </c>
      <c r="AT101" s="200" t="s">
        <v>351</v>
      </c>
      <c r="AU101" s="200" t="s">
        <v>84</v>
      </c>
      <c r="AY101" s="19" t="s">
        <v>122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19" t="s">
        <v>82</v>
      </c>
      <c r="BK101" s="201">
        <f>ROUND(I101*H101,2)</f>
        <v>0</v>
      </c>
      <c r="BL101" s="19" t="s">
        <v>504</v>
      </c>
      <c r="BM101" s="200" t="s">
        <v>1021</v>
      </c>
    </row>
    <row r="102" spans="1:65" s="2" customFormat="1" ht="29.25">
      <c r="A102" s="36"/>
      <c r="B102" s="37"/>
      <c r="C102" s="38"/>
      <c r="D102" s="202" t="s">
        <v>391</v>
      </c>
      <c r="E102" s="38"/>
      <c r="F102" s="203" t="s">
        <v>1022</v>
      </c>
      <c r="G102" s="38"/>
      <c r="H102" s="38"/>
      <c r="I102" s="110"/>
      <c r="J102" s="38"/>
      <c r="K102" s="38"/>
      <c r="L102" s="41"/>
      <c r="M102" s="204"/>
      <c r="N102" s="205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391</v>
      </c>
      <c r="AU102" s="19" t="s">
        <v>84</v>
      </c>
    </row>
    <row r="103" spans="1:65" s="2" customFormat="1" ht="21.75" customHeight="1">
      <c r="A103" s="36"/>
      <c r="B103" s="37"/>
      <c r="C103" s="189" t="s">
        <v>215</v>
      </c>
      <c r="D103" s="189" t="s">
        <v>124</v>
      </c>
      <c r="E103" s="190" t="s">
        <v>1023</v>
      </c>
      <c r="F103" s="191" t="s">
        <v>1024</v>
      </c>
      <c r="G103" s="192" t="s">
        <v>137</v>
      </c>
      <c r="H103" s="193">
        <v>1</v>
      </c>
      <c r="I103" s="194"/>
      <c r="J103" s="195">
        <f>ROUND(I103*H103,2)</f>
        <v>0</v>
      </c>
      <c r="K103" s="191" t="s">
        <v>19</v>
      </c>
      <c r="L103" s="41"/>
      <c r="M103" s="196" t="s">
        <v>19</v>
      </c>
      <c r="N103" s="197" t="s">
        <v>45</v>
      </c>
      <c r="O103" s="66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0" t="s">
        <v>504</v>
      </c>
      <c r="AT103" s="200" t="s">
        <v>124</v>
      </c>
      <c r="AU103" s="200" t="s">
        <v>84</v>
      </c>
      <c r="AY103" s="19" t="s">
        <v>122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19" t="s">
        <v>82</v>
      </c>
      <c r="BK103" s="201">
        <f>ROUND(I103*H103,2)</f>
        <v>0</v>
      </c>
      <c r="BL103" s="19" t="s">
        <v>504</v>
      </c>
      <c r="BM103" s="200" t="s">
        <v>1025</v>
      </c>
    </row>
    <row r="104" spans="1:65" s="2" customFormat="1" ht="16.5" customHeight="1">
      <c r="A104" s="36"/>
      <c r="B104" s="37"/>
      <c r="C104" s="189" t="s">
        <v>8</v>
      </c>
      <c r="D104" s="189" t="s">
        <v>124</v>
      </c>
      <c r="E104" s="190" t="s">
        <v>1026</v>
      </c>
      <c r="F104" s="191" t="s">
        <v>1027</v>
      </c>
      <c r="G104" s="192" t="s">
        <v>137</v>
      </c>
      <c r="H104" s="193">
        <v>2</v>
      </c>
      <c r="I104" s="194"/>
      <c r="J104" s="195">
        <f>ROUND(I104*H104,2)</f>
        <v>0</v>
      </c>
      <c r="K104" s="191" t="s">
        <v>128</v>
      </c>
      <c r="L104" s="41"/>
      <c r="M104" s="196" t="s">
        <v>19</v>
      </c>
      <c r="N104" s="197" t="s">
        <v>45</v>
      </c>
      <c r="O104" s="6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0" t="s">
        <v>504</v>
      </c>
      <c r="AT104" s="200" t="s">
        <v>124</v>
      </c>
      <c r="AU104" s="200" t="s">
        <v>84</v>
      </c>
      <c r="AY104" s="19" t="s">
        <v>122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19" t="s">
        <v>82</v>
      </c>
      <c r="BK104" s="201">
        <f>ROUND(I104*H104,2)</f>
        <v>0</v>
      </c>
      <c r="BL104" s="19" t="s">
        <v>504</v>
      </c>
      <c r="BM104" s="200" t="s">
        <v>1028</v>
      </c>
    </row>
    <row r="105" spans="1:65" s="2" customFormat="1" ht="21.75" customHeight="1">
      <c r="A105" s="36"/>
      <c r="B105" s="37"/>
      <c r="C105" s="240" t="s">
        <v>225</v>
      </c>
      <c r="D105" s="240" t="s">
        <v>351</v>
      </c>
      <c r="E105" s="241" t="s">
        <v>1029</v>
      </c>
      <c r="F105" s="242" t="s">
        <v>1030</v>
      </c>
      <c r="G105" s="243" t="s">
        <v>137</v>
      </c>
      <c r="H105" s="244">
        <v>2</v>
      </c>
      <c r="I105" s="245"/>
      <c r="J105" s="246">
        <f>ROUND(I105*H105,2)</f>
        <v>0</v>
      </c>
      <c r="K105" s="242" t="s">
        <v>19</v>
      </c>
      <c r="L105" s="247"/>
      <c r="M105" s="248" t="s">
        <v>19</v>
      </c>
      <c r="N105" s="249" t="s">
        <v>45</v>
      </c>
      <c r="O105" s="6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0" t="s">
        <v>990</v>
      </c>
      <c r="AT105" s="200" t="s">
        <v>351</v>
      </c>
      <c r="AU105" s="200" t="s">
        <v>84</v>
      </c>
      <c r="AY105" s="19" t="s">
        <v>122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19" t="s">
        <v>82</v>
      </c>
      <c r="BK105" s="201">
        <f>ROUND(I105*H105,2)</f>
        <v>0</v>
      </c>
      <c r="BL105" s="19" t="s">
        <v>504</v>
      </c>
      <c r="BM105" s="200" t="s">
        <v>1031</v>
      </c>
    </row>
    <row r="106" spans="1:65" s="2" customFormat="1" ht="33" customHeight="1">
      <c r="A106" s="36"/>
      <c r="B106" s="37"/>
      <c r="C106" s="189" t="s">
        <v>238</v>
      </c>
      <c r="D106" s="189" t="s">
        <v>124</v>
      </c>
      <c r="E106" s="190" t="s">
        <v>1032</v>
      </c>
      <c r="F106" s="191" t="s">
        <v>1033</v>
      </c>
      <c r="G106" s="192" t="s">
        <v>228</v>
      </c>
      <c r="H106" s="193">
        <v>25</v>
      </c>
      <c r="I106" s="194"/>
      <c r="J106" s="195">
        <f>ROUND(I106*H106,2)</f>
        <v>0</v>
      </c>
      <c r="K106" s="191" t="s">
        <v>128</v>
      </c>
      <c r="L106" s="41"/>
      <c r="M106" s="196" t="s">
        <v>19</v>
      </c>
      <c r="N106" s="197" t="s">
        <v>45</v>
      </c>
      <c r="O106" s="6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0" t="s">
        <v>504</v>
      </c>
      <c r="AT106" s="200" t="s">
        <v>124</v>
      </c>
      <c r="AU106" s="200" t="s">
        <v>84</v>
      </c>
      <c r="AY106" s="19" t="s">
        <v>122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9" t="s">
        <v>82</v>
      </c>
      <c r="BK106" s="201">
        <f>ROUND(I106*H106,2)</f>
        <v>0</v>
      </c>
      <c r="BL106" s="19" t="s">
        <v>504</v>
      </c>
      <c r="BM106" s="200" t="s">
        <v>1034</v>
      </c>
    </row>
    <row r="107" spans="1:65" s="2" customFormat="1" ht="16.5" customHeight="1">
      <c r="A107" s="36"/>
      <c r="B107" s="37"/>
      <c r="C107" s="240" t="s">
        <v>245</v>
      </c>
      <c r="D107" s="240" t="s">
        <v>351</v>
      </c>
      <c r="E107" s="241" t="s">
        <v>1035</v>
      </c>
      <c r="F107" s="242" t="s">
        <v>1036</v>
      </c>
      <c r="G107" s="243" t="s">
        <v>354</v>
      </c>
      <c r="H107" s="244">
        <v>15.5</v>
      </c>
      <c r="I107" s="245"/>
      <c r="J107" s="246">
        <f>ROUND(I107*H107,2)</f>
        <v>0</v>
      </c>
      <c r="K107" s="242" t="s">
        <v>128</v>
      </c>
      <c r="L107" s="247"/>
      <c r="M107" s="248" t="s">
        <v>19</v>
      </c>
      <c r="N107" s="249" t="s">
        <v>45</v>
      </c>
      <c r="O107" s="66"/>
      <c r="P107" s="198">
        <f>O107*H107</f>
        <v>0</v>
      </c>
      <c r="Q107" s="198">
        <v>1E-3</v>
      </c>
      <c r="R107" s="198">
        <f>Q107*H107</f>
        <v>1.55E-2</v>
      </c>
      <c r="S107" s="198">
        <v>0</v>
      </c>
      <c r="T107" s="199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0" t="s">
        <v>890</v>
      </c>
      <c r="AT107" s="200" t="s">
        <v>351</v>
      </c>
      <c r="AU107" s="200" t="s">
        <v>84</v>
      </c>
      <c r="AY107" s="19" t="s">
        <v>122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19" t="s">
        <v>82</v>
      </c>
      <c r="BK107" s="201">
        <f>ROUND(I107*H107,2)</f>
        <v>0</v>
      </c>
      <c r="BL107" s="19" t="s">
        <v>890</v>
      </c>
      <c r="BM107" s="200" t="s">
        <v>1037</v>
      </c>
    </row>
    <row r="108" spans="1:65" s="13" customFormat="1" ht="11.25">
      <c r="B108" s="206"/>
      <c r="C108" s="207"/>
      <c r="D108" s="202" t="s">
        <v>133</v>
      </c>
      <c r="E108" s="208" t="s">
        <v>19</v>
      </c>
      <c r="F108" s="209" t="s">
        <v>1038</v>
      </c>
      <c r="G108" s="207"/>
      <c r="H108" s="210">
        <v>15.5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133</v>
      </c>
      <c r="AU108" s="216" t="s">
        <v>84</v>
      </c>
      <c r="AV108" s="13" t="s">
        <v>84</v>
      </c>
      <c r="AW108" s="13" t="s">
        <v>35</v>
      </c>
      <c r="AX108" s="13" t="s">
        <v>82</v>
      </c>
      <c r="AY108" s="216" t="s">
        <v>122</v>
      </c>
    </row>
    <row r="109" spans="1:65" s="2" customFormat="1" ht="21.75" customHeight="1">
      <c r="A109" s="36"/>
      <c r="B109" s="37"/>
      <c r="C109" s="189" t="s">
        <v>252</v>
      </c>
      <c r="D109" s="189" t="s">
        <v>124</v>
      </c>
      <c r="E109" s="190" t="s">
        <v>1039</v>
      </c>
      <c r="F109" s="191" t="s">
        <v>1040</v>
      </c>
      <c r="G109" s="192" t="s">
        <v>137</v>
      </c>
      <c r="H109" s="193">
        <v>7</v>
      </c>
      <c r="I109" s="194"/>
      <c r="J109" s="195">
        <f>ROUND(I109*H109,2)</f>
        <v>0</v>
      </c>
      <c r="K109" s="191" t="s">
        <v>128</v>
      </c>
      <c r="L109" s="41"/>
      <c r="M109" s="196" t="s">
        <v>19</v>
      </c>
      <c r="N109" s="197" t="s">
        <v>45</v>
      </c>
      <c r="O109" s="66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0" t="s">
        <v>504</v>
      </c>
      <c r="AT109" s="200" t="s">
        <v>124</v>
      </c>
      <c r="AU109" s="200" t="s">
        <v>84</v>
      </c>
      <c r="AY109" s="19" t="s">
        <v>122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19" t="s">
        <v>82</v>
      </c>
      <c r="BK109" s="201">
        <f>ROUND(I109*H109,2)</f>
        <v>0</v>
      </c>
      <c r="BL109" s="19" t="s">
        <v>504</v>
      </c>
      <c r="BM109" s="200" t="s">
        <v>1041</v>
      </c>
    </row>
    <row r="110" spans="1:65" s="2" customFormat="1" ht="16.5" customHeight="1">
      <c r="A110" s="36"/>
      <c r="B110" s="37"/>
      <c r="C110" s="240" t="s">
        <v>260</v>
      </c>
      <c r="D110" s="240" t="s">
        <v>351</v>
      </c>
      <c r="E110" s="241" t="s">
        <v>1042</v>
      </c>
      <c r="F110" s="242" t="s">
        <v>1043</v>
      </c>
      <c r="G110" s="243" t="s">
        <v>137</v>
      </c>
      <c r="H110" s="244">
        <v>7</v>
      </c>
      <c r="I110" s="245"/>
      <c r="J110" s="246">
        <f>ROUND(I110*H110,2)</f>
        <v>0</v>
      </c>
      <c r="K110" s="242" t="s">
        <v>128</v>
      </c>
      <c r="L110" s="247"/>
      <c r="M110" s="248" t="s">
        <v>19</v>
      </c>
      <c r="N110" s="249" t="s">
        <v>45</v>
      </c>
      <c r="O110" s="66"/>
      <c r="P110" s="198">
        <f>O110*H110</f>
        <v>0</v>
      </c>
      <c r="Q110" s="198">
        <v>4.2999999999999999E-4</v>
      </c>
      <c r="R110" s="198">
        <f>Q110*H110</f>
        <v>3.0100000000000001E-3</v>
      </c>
      <c r="S110" s="198">
        <v>0</v>
      </c>
      <c r="T110" s="199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0" t="s">
        <v>890</v>
      </c>
      <c r="AT110" s="200" t="s">
        <v>351</v>
      </c>
      <c r="AU110" s="200" t="s">
        <v>84</v>
      </c>
      <c r="AY110" s="19" t="s">
        <v>122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19" t="s">
        <v>82</v>
      </c>
      <c r="BK110" s="201">
        <f>ROUND(I110*H110,2)</f>
        <v>0</v>
      </c>
      <c r="BL110" s="19" t="s">
        <v>890</v>
      </c>
      <c r="BM110" s="200" t="s">
        <v>1044</v>
      </c>
    </row>
    <row r="111" spans="1:65" s="13" customFormat="1" ht="11.25">
      <c r="B111" s="206"/>
      <c r="C111" s="207"/>
      <c r="D111" s="202" t="s">
        <v>133</v>
      </c>
      <c r="E111" s="208" t="s">
        <v>19</v>
      </c>
      <c r="F111" s="209" t="s">
        <v>1045</v>
      </c>
      <c r="G111" s="207"/>
      <c r="H111" s="210">
        <v>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133</v>
      </c>
      <c r="AU111" s="216" t="s">
        <v>84</v>
      </c>
      <c r="AV111" s="13" t="s">
        <v>84</v>
      </c>
      <c r="AW111" s="13" t="s">
        <v>35</v>
      </c>
      <c r="AX111" s="13" t="s">
        <v>74</v>
      </c>
      <c r="AY111" s="216" t="s">
        <v>122</v>
      </c>
    </row>
    <row r="112" spans="1:65" s="13" customFormat="1" ht="11.25">
      <c r="B112" s="206"/>
      <c r="C112" s="207"/>
      <c r="D112" s="202" t="s">
        <v>133</v>
      </c>
      <c r="E112" s="208" t="s">
        <v>19</v>
      </c>
      <c r="F112" s="209" t="s">
        <v>1046</v>
      </c>
      <c r="G112" s="207"/>
      <c r="H112" s="210">
        <v>4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133</v>
      </c>
      <c r="AU112" s="216" t="s">
        <v>84</v>
      </c>
      <c r="AV112" s="13" t="s">
        <v>84</v>
      </c>
      <c r="AW112" s="13" t="s">
        <v>35</v>
      </c>
      <c r="AX112" s="13" t="s">
        <v>74</v>
      </c>
      <c r="AY112" s="216" t="s">
        <v>122</v>
      </c>
    </row>
    <row r="113" spans="1:65" s="14" customFormat="1" ht="11.25">
      <c r="B113" s="217"/>
      <c r="C113" s="218"/>
      <c r="D113" s="202" t="s">
        <v>133</v>
      </c>
      <c r="E113" s="219" t="s">
        <v>19</v>
      </c>
      <c r="F113" s="220" t="s">
        <v>153</v>
      </c>
      <c r="G113" s="218"/>
      <c r="H113" s="221">
        <v>7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133</v>
      </c>
      <c r="AU113" s="227" t="s">
        <v>84</v>
      </c>
      <c r="AV113" s="14" t="s">
        <v>129</v>
      </c>
      <c r="AW113" s="14" t="s">
        <v>35</v>
      </c>
      <c r="AX113" s="14" t="s">
        <v>82</v>
      </c>
      <c r="AY113" s="227" t="s">
        <v>122</v>
      </c>
    </row>
    <row r="114" spans="1:65" s="2" customFormat="1" ht="44.25" customHeight="1">
      <c r="A114" s="36"/>
      <c r="B114" s="37"/>
      <c r="C114" s="189" t="s">
        <v>7</v>
      </c>
      <c r="D114" s="189" t="s">
        <v>124</v>
      </c>
      <c r="E114" s="190" t="s">
        <v>1047</v>
      </c>
      <c r="F114" s="191" t="s">
        <v>1048</v>
      </c>
      <c r="G114" s="192" t="s">
        <v>228</v>
      </c>
      <c r="H114" s="193">
        <v>14</v>
      </c>
      <c r="I114" s="194"/>
      <c r="J114" s="195">
        <f>ROUND(I114*H114,2)</f>
        <v>0</v>
      </c>
      <c r="K114" s="191" t="s">
        <v>128</v>
      </c>
      <c r="L114" s="41"/>
      <c r="M114" s="196" t="s">
        <v>19</v>
      </c>
      <c r="N114" s="197" t="s">
        <v>45</v>
      </c>
      <c r="O114" s="66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0" t="s">
        <v>504</v>
      </c>
      <c r="AT114" s="200" t="s">
        <v>124</v>
      </c>
      <c r="AU114" s="200" t="s">
        <v>84</v>
      </c>
      <c r="AY114" s="19" t="s">
        <v>122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19" t="s">
        <v>82</v>
      </c>
      <c r="BK114" s="201">
        <f>ROUND(I114*H114,2)</f>
        <v>0</v>
      </c>
      <c r="BL114" s="19" t="s">
        <v>504</v>
      </c>
      <c r="BM114" s="200" t="s">
        <v>1049</v>
      </c>
    </row>
    <row r="115" spans="1:65" s="13" customFormat="1" ht="11.25">
      <c r="B115" s="206"/>
      <c r="C115" s="207"/>
      <c r="D115" s="202" t="s">
        <v>133</v>
      </c>
      <c r="E115" s="208" t="s">
        <v>19</v>
      </c>
      <c r="F115" s="209" t="s">
        <v>1050</v>
      </c>
      <c r="G115" s="207"/>
      <c r="H115" s="210">
        <v>14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133</v>
      </c>
      <c r="AU115" s="216" t="s">
        <v>84</v>
      </c>
      <c r="AV115" s="13" t="s">
        <v>84</v>
      </c>
      <c r="AW115" s="13" t="s">
        <v>35</v>
      </c>
      <c r="AX115" s="13" t="s">
        <v>82</v>
      </c>
      <c r="AY115" s="216" t="s">
        <v>122</v>
      </c>
    </row>
    <row r="116" spans="1:65" s="2" customFormat="1" ht="16.5" customHeight="1">
      <c r="A116" s="36"/>
      <c r="B116" s="37"/>
      <c r="C116" s="240" t="s">
        <v>270</v>
      </c>
      <c r="D116" s="240" t="s">
        <v>351</v>
      </c>
      <c r="E116" s="241" t="s">
        <v>1051</v>
      </c>
      <c r="F116" s="242" t="s">
        <v>1052</v>
      </c>
      <c r="G116" s="243" t="s">
        <v>228</v>
      </c>
      <c r="H116" s="244">
        <v>16.100000000000001</v>
      </c>
      <c r="I116" s="245"/>
      <c r="J116" s="246">
        <f>ROUND(I116*H116,2)</f>
        <v>0</v>
      </c>
      <c r="K116" s="242" t="s">
        <v>128</v>
      </c>
      <c r="L116" s="247"/>
      <c r="M116" s="248" t="s">
        <v>19</v>
      </c>
      <c r="N116" s="249" t="s">
        <v>45</v>
      </c>
      <c r="O116" s="66"/>
      <c r="P116" s="198">
        <f>O116*H116</f>
        <v>0</v>
      </c>
      <c r="Q116" s="198">
        <v>1.7000000000000001E-4</v>
      </c>
      <c r="R116" s="198">
        <f>Q116*H116</f>
        <v>2.7370000000000003E-3</v>
      </c>
      <c r="S116" s="198">
        <v>0</v>
      </c>
      <c r="T116" s="199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0" t="s">
        <v>890</v>
      </c>
      <c r="AT116" s="200" t="s">
        <v>351</v>
      </c>
      <c r="AU116" s="200" t="s">
        <v>84</v>
      </c>
      <c r="AY116" s="19" t="s">
        <v>122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19" t="s">
        <v>82</v>
      </c>
      <c r="BK116" s="201">
        <f>ROUND(I116*H116,2)</f>
        <v>0</v>
      </c>
      <c r="BL116" s="19" t="s">
        <v>890</v>
      </c>
      <c r="BM116" s="200" t="s">
        <v>1053</v>
      </c>
    </row>
    <row r="117" spans="1:65" s="13" customFormat="1" ht="11.25">
      <c r="B117" s="206"/>
      <c r="C117" s="207"/>
      <c r="D117" s="202" t="s">
        <v>133</v>
      </c>
      <c r="E117" s="208" t="s">
        <v>19</v>
      </c>
      <c r="F117" s="209" t="s">
        <v>1054</v>
      </c>
      <c r="G117" s="207"/>
      <c r="H117" s="210">
        <v>16.100000000000001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133</v>
      </c>
      <c r="AU117" s="216" t="s">
        <v>84</v>
      </c>
      <c r="AV117" s="13" t="s">
        <v>84</v>
      </c>
      <c r="AW117" s="13" t="s">
        <v>35</v>
      </c>
      <c r="AX117" s="13" t="s">
        <v>82</v>
      </c>
      <c r="AY117" s="216" t="s">
        <v>122</v>
      </c>
    </row>
    <row r="118" spans="1:65" s="2" customFormat="1" ht="44.25" customHeight="1">
      <c r="A118" s="36"/>
      <c r="B118" s="37"/>
      <c r="C118" s="189" t="s">
        <v>275</v>
      </c>
      <c r="D118" s="189" t="s">
        <v>124</v>
      </c>
      <c r="E118" s="190" t="s">
        <v>1055</v>
      </c>
      <c r="F118" s="191" t="s">
        <v>1056</v>
      </c>
      <c r="G118" s="192" t="s">
        <v>228</v>
      </c>
      <c r="H118" s="193">
        <v>103</v>
      </c>
      <c r="I118" s="194"/>
      <c r="J118" s="195">
        <f>ROUND(I118*H118,2)</f>
        <v>0</v>
      </c>
      <c r="K118" s="191" t="s">
        <v>128</v>
      </c>
      <c r="L118" s="41"/>
      <c r="M118" s="196" t="s">
        <v>19</v>
      </c>
      <c r="N118" s="197" t="s">
        <v>45</v>
      </c>
      <c r="O118" s="66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0" t="s">
        <v>504</v>
      </c>
      <c r="AT118" s="200" t="s">
        <v>124</v>
      </c>
      <c r="AU118" s="200" t="s">
        <v>84</v>
      </c>
      <c r="AY118" s="19" t="s">
        <v>122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19" t="s">
        <v>82</v>
      </c>
      <c r="BK118" s="201">
        <f>ROUND(I118*H118,2)</f>
        <v>0</v>
      </c>
      <c r="BL118" s="19" t="s">
        <v>504</v>
      </c>
      <c r="BM118" s="200" t="s">
        <v>1057</v>
      </c>
    </row>
    <row r="119" spans="1:65" s="13" customFormat="1" ht="11.25">
      <c r="B119" s="206"/>
      <c r="C119" s="207"/>
      <c r="D119" s="202" t="s">
        <v>133</v>
      </c>
      <c r="E119" s="208" t="s">
        <v>19</v>
      </c>
      <c r="F119" s="209" t="s">
        <v>1058</v>
      </c>
      <c r="G119" s="207"/>
      <c r="H119" s="210">
        <v>103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133</v>
      </c>
      <c r="AU119" s="216" t="s">
        <v>84</v>
      </c>
      <c r="AV119" s="13" t="s">
        <v>84</v>
      </c>
      <c r="AW119" s="13" t="s">
        <v>35</v>
      </c>
      <c r="AX119" s="13" t="s">
        <v>82</v>
      </c>
      <c r="AY119" s="216" t="s">
        <v>122</v>
      </c>
    </row>
    <row r="120" spans="1:65" s="2" customFormat="1" ht="16.5" customHeight="1">
      <c r="A120" s="36"/>
      <c r="B120" s="37"/>
      <c r="C120" s="240" t="s">
        <v>279</v>
      </c>
      <c r="D120" s="240" t="s">
        <v>351</v>
      </c>
      <c r="E120" s="241" t="s">
        <v>1059</v>
      </c>
      <c r="F120" s="242" t="s">
        <v>1060</v>
      </c>
      <c r="G120" s="243" t="s">
        <v>228</v>
      </c>
      <c r="H120" s="244">
        <v>118.45</v>
      </c>
      <c r="I120" s="245"/>
      <c r="J120" s="246">
        <f>ROUND(I120*H120,2)</f>
        <v>0</v>
      </c>
      <c r="K120" s="242" t="s">
        <v>128</v>
      </c>
      <c r="L120" s="247"/>
      <c r="M120" s="248" t="s">
        <v>19</v>
      </c>
      <c r="N120" s="249" t="s">
        <v>45</v>
      </c>
      <c r="O120" s="66"/>
      <c r="P120" s="198">
        <f>O120*H120</f>
        <v>0</v>
      </c>
      <c r="Q120" s="198">
        <v>6.3000000000000003E-4</v>
      </c>
      <c r="R120" s="198">
        <f>Q120*H120</f>
        <v>7.4623500000000009E-2</v>
      </c>
      <c r="S120" s="198">
        <v>0</v>
      </c>
      <c r="T120" s="199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0" t="s">
        <v>890</v>
      </c>
      <c r="AT120" s="200" t="s">
        <v>351</v>
      </c>
      <c r="AU120" s="200" t="s">
        <v>84</v>
      </c>
      <c r="AY120" s="19" t="s">
        <v>122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19" t="s">
        <v>82</v>
      </c>
      <c r="BK120" s="201">
        <f>ROUND(I120*H120,2)</f>
        <v>0</v>
      </c>
      <c r="BL120" s="19" t="s">
        <v>890</v>
      </c>
      <c r="BM120" s="200" t="s">
        <v>1061</v>
      </c>
    </row>
    <row r="121" spans="1:65" s="13" customFormat="1" ht="11.25">
      <c r="B121" s="206"/>
      <c r="C121" s="207"/>
      <c r="D121" s="202" t="s">
        <v>133</v>
      </c>
      <c r="E121" s="208" t="s">
        <v>19</v>
      </c>
      <c r="F121" s="209" t="s">
        <v>1062</v>
      </c>
      <c r="G121" s="207"/>
      <c r="H121" s="210">
        <v>118.45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133</v>
      </c>
      <c r="AU121" s="216" t="s">
        <v>84</v>
      </c>
      <c r="AV121" s="13" t="s">
        <v>84</v>
      </c>
      <c r="AW121" s="13" t="s">
        <v>35</v>
      </c>
      <c r="AX121" s="13" t="s">
        <v>82</v>
      </c>
      <c r="AY121" s="216" t="s">
        <v>122</v>
      </c>
    </row>
    <row r="122" spans="1:65" s="2" customFormat="1" ht="44.25" customHeight="1">
      <c r="A122" s="36"/>
      <c r="B122" s="37"/>
      <c r="C122" s="189" t="s">
        <v>283</v>
      </c>
      <c r="D122" s="189" t="s">
        <v>124</v>
      </c>
      <c r="E122" s="190" t="s">
        <v>1063</v>
      </c>
      <c r="F122" s="191" t="s">
        <v>1064</v>
      </c>
      <c r="G122" s="192" t="s">
        <v>228</v>
      </c>
      <c r="H122" s="193">
        <v>8</v>
      </c>
      <c r="I122" s="194"/>
      <c r="J122" s="195">
        <f>ROUND(I122*H122,2)</f>
        <v>0</v>
      </c>
      <c r="K122" s="191" t="s">
        <v>128</v>
      </c>
      <c r="L122" s="41"/>
      <c r="M122" s="196" t="s">
        <v>19</v>
      </c>
      <c r="N122" s="197" t="s">
        <v>45</v>
      </c>
      <c r="O122" s="66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0" t="s">
        <v>504</v>
      </c>
      <c r="AT122" s="200" t="s">
        <v>124</v>
      </c>
      <c r="AU122" s="200" t="s">
        <v>84</v>
      </c>
      <c r="AY122" s="19" t="s">
        <v>122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9" t="s">
        <v>82</v>
      </c>
      <c r="BK122" s="201">
        <f>ROUND(I122*H122,2)</f>
        <v>0</v>
      </c>
      <c r="BL122" s="19" t="s">
        <v>504</v>
      </c>
      <c r="BM122" s="200" t="s">
        <v>1065</v>
      </c>
    </row>
    <row r="123" spans="1:65" s="13" customFormat="1" ht="11.25">
      <c r="B123" s="206"/>
      <c r="C123" s="207"/>
      <c r="D123" s="202" t="s">
        <v>133</v>
      </c>
      <c r="E123" s="208" t="s">
        <v>19</v>
      </c>
      <c r="F123" s="209" t="s">
        <v>1066</v>
      </c>
      <c r="G123" s="207"/>
      <c r="H123" s="210">
        <v>8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133</v>
      </c>
      <c r="AU123" s="216" t="s">
        <v>84</v>
      </c>
      <c r="AV123" s="13" t="s">
        <v>84</v>
      </c>
      <c r="AW123" s="13" t="s">
        <v>35</v>
      </c>
      <c r="AX123" s="13" t="s">
        <v>74</v>
      </c>
      <c r="AY123" s="216" t="s">
        <v>122</v>
      </c>
    </row>
    <row r="124" spans="1:65" s="14" customFormat="1" ht="11.25">
      <c r="B124" s="217"/>
      <c r="C124" s="218"/>
      <c r="D124" s="202" t="s">
        <v>133</v>
      </c>
      <c r="E124" s="219" t="s">
        <v>19</v>
      </c>
      <c r="F124" s="220" t="s">
        <v>153</v>
      </c>
      <c r="G124" s="218"/>
      <c r="H124" s="221">
        <v>8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133</v>
      </c>
      <c r="AU124" s="227" t="s">
        <v>84</v>
      </c>
      <c r="AV124" s="14" t="s">
        <v>129</v>
      </c>
      <c r="AW124" s="14" t="s">
        <v>35</v>
      </c>
      <c r="AX124" s="14" t="s">
        <v>82</v>
      </c>
      <c r="AY124" s="227" t="s">
        <v>122</v>
      </c>
    </row>
    <row r="125" spans="1:65" s="2" customFormat="1" ht="16.5" customHeight="1">
      <c r="A125" s="36"/>
      <c r="B125" s="37"/>
      <c r="C125" s="189" t="s">
        <v>288</v>
      </c>
      <c r="D125" s="189" t="s">
        <v>124</v>
      </c>
      <c r="E125" s="190" t="s">
        <v>1067</v>
      </c>
      <c r="F125" s="191" t="s">
        <v>1068</v>
      </c>
      <c r="G125" s="192" t="s">
        <v>1069</v>
      </c>
      <c r="H125" s="193">
        <v>1</v>
      </c>
      <c r="I125" s="194"/>
      <c r="J125" s="195">
        <f>ROUND(I125*H125,2)</f>
        <v>0</v>
      </c>
      <c r="K125" s="191" t="s">
        <v>19</v>
      </c>
      <c r="L125" s="41"/>
      <c r="M125" s="196" t="s">
        <v>19</v>
      </c>
      <c r="N125" s="197" t="s">
        <v>45</v>
      </c>
      <c r="O125" s="66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0" t="s">
        <v>504</v>
      </c>
      <c r="AT125" s="200" t="s">
        <v>124</v>
      </c>
      <c r="AU125" s="200" t="s">
        <v>84</v>
      </c>
      <c r="AY125" s="19" t="s">
        <v>122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9" t="s">
        <v>82</v>
      </c>
      <c r="BK125" s="201">
        <f>ROUND(I125*H125,2)</f>
        <v>0</v>
      </c>
      <c r="BL125" s="19" t="s">
        <v>504</v>
      </c>
      <c r="BM125" s="200" t="s">
        <v>1070</v>
      </c>
    </row>
    <row r="126" spans="1:65" s="2" customFormat="1" ht="16.5" customHeight="1">
      <c r="A126" s="36"/>
      <c r="B126" s="37"/>
      <c r="C126" s="189" t="s">
        <v>292</v>
      </c>
      <c r="D126" s="189" t="s">
        <v>124</v>
      </c>
      <c r="E126" s="190" t="s">
        <v>1071</v>
      </c>
      <c r="F126" s="191" t="s">
        <v>1072</v>
      </c>
      <c r="G126" s="192" t="s">
        <v>1069</v>
      </c>
      <c r="H126" s="193">
        <v>1</v>
      </c>
      <c r="I126" s="194"/>
      <c r="J126" s="195">
        <f>ROUND(I126*H126,2)</f>
        <v>0</v>
      </c>
      <c r="K126" s="191" t="s">
        <v>19</v>
      </c>
      <c r="L126" s="41"/>
      <c r="M126" s="196" t="s">
        <v>19</v>
      </c>
      <c r="N126" s="197" t="s">
        <v>45</v>
      </c>
      <c r="O126" s="66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0" t="s">
        <v>504</v>
      </c>
      <c r="AT126" s="200" t="s">
        <v>124</v>
      </c>
      <c r="AU126" s="200" t="s">
        <v>84</v>
      </c>
      <c r="AY126" s="19" t="s">
        <v>122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19" t="s">
        <v>82</v>
      </c>
      <c r="BK126" s="201">
        <f>ROUND(I126*H126,2)</f>
        <v>0</v>
      </c>
      <c r="BL126" s="19" t="s">
        <v>504</v>
      </c>
      <c r="BM126" s="200" t="s">
        <v>1073</v>
      </c>
    </row>
    <row r="127" spans="1:65" s="2" customFormat="1" ht="16.5" customHeight="1">
      <c r="A127" s="36"/>
      <c r="B127" s="37"/>
      <c r="C127" s="189" t="s">
        <v>296</v>
      </c>
      <c r="D127" s="189" t="s">
        <v>124</v>
      </c>
      <c r="E127" s="190" t="s">
        <v>1074</v>
      </c>
      <c r="F127" s="191" t="s">
        <v>1075</v>
      </c>
      <c r="G127" s="192" t="s">
        <v>1069</v>
      </c>
      <c r="H127" s="193">
        <v>1</v>
      </c>
      <c r="I127" s="194"/>
      <c r="J127" s="195">
        <f>ROUND(I127*H127,2)</f>
        <v>0</v>
      </c>
      <c r="K127" s="191" t="s">
        <v>19</v>
      </c>
      <c r="L127" s="41"/>
      <c r="M127" s="196" t="s">
        <v>19</v>
      </c>
      <c r="N127" s="197" t="s">
        <v>45</v>
      </c>
      <c r="O127" s="66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504</v>
      </c>
      <c r="AT127" s="200" t="s">
        <v>124</v>
      </c>
      <c r="AU127" s="200" t="s">
        <v>84</v>
      </c>
      <c r="AY127" s="19" t="s">
        <v>122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82</v>
      </c>
      <c r="BK127" s="201">
        <f>ROUND(I127*H127,2)</f>
        <v>0</v>
      </c>
      <c r="BL127" s="19" t="s">
        <v>504</v>
      </c>
      <c r="BM127" s="200" t="s">
        <v>1076</v>
      </c>
    </row>
    <row r="128" spans="1:65" s="2" customFormat="1" ht="21.75" customHeight="1">
      <c r="A128" s="36"/>
      <c r="B128" s="37"/>
      <c r="C128" s="189" t="s">
        <v>305</v>
      </c>
      <c r="D128" s="189" t="s">
        <v>124</v>
      </c>
      <c r="E128" s="190" t="s">
        <v>1077</v>
      </c>
      <c r="F128" s="191" t="s">
        <v>1078</v>
      </c>
      <c r="G128" s="192" t="s">
        <v>1069</v>
      </c>
      <c r="H128" s="193">
        <v>1</v>
      </c>
      <c r="I128" s="194"/>
      <c r="J128" s="195">
        <f>ROUND(I128*H128,2)</f>
        <v>0</v>
      </c>
      <c r="K128" s="191" t="s">
        <v>19</v>
      </c>
      <c r="L128" s="41"/>
      <c r="M128" s="196" t="s">
        <v>19</v>
      </c>
      <c r="N128" s="197" t="s">
        <v>45</v>
      </c>
      <c r="O128" s="66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0" t="s">
        <v>504</v>
      </c>
      <c r="AT128" s="200" t="s">
        <v>124</v>
      </c>
      <c r="AU128" s="200" t="s">
        <v>84</v>
      </c>
      <c r="AY128" s="19" t="s">
        <v>122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19" t="s">
        <v>82</v>
      </c>
      <c r="BK128" s="201">
        <f>ROUND(I128*H128,2)</f>
        <v>0</v>
      </c>
      <c r="BL128" s="19" t="s">
        <v>504</v>
      </c>
      <c r="BM128" s="200" t="s">
        <v>1079</v>
      </c>
    </row>
    <row r="129" spans="1:65" s="2" customFormat="1" ht="21.75" customHeight="1">
      <c r="A129" s="36"/>
      <c r="B129" s="37"/>
      <c r="C129" s="189" t="s">
        <v>310</v>
      </c>
      <c r="D129" s="189" t="s">
        <v>124</v>
      </c>
      <c r="E129" s="190" t="s">
        <v>1080</v>
      </c>
      <c r="F129" s="191" t="s">
        <v>1081</v>
      </c>
      <c r="G129" s="192" t="s">
        <v>1069</v>
      </c>
      <c r="H129" s="193">
        <v>1</v>
      </c>
      <c r="I129" s="194"/>
      <c r="J129" s="195">
        <f>ROUND(I129*H129,2)</f>
        <v>0</v>
      </c>
      <c r="K129" s="191" t="s">
        <v>19</v>
      </c>
      <c r="L129" s="41"/>
      <c r="M129" s="196" t="s">
        <v>19</v>
      </c>
      <c r="N129" s="197" t="s">
        <v>45</v>
      </c>
      <c r="O129" s="66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504</v>
      </c>
      <c r="AT129" s="200" t="s">
        <v>124</v>
      </c>
      <c r="AU129" s="200" t="s">
        <v>84</v>
      </c>
      <c r="AY129" s="19" t="s">
        <v>122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82</v>
      </c>
      <c r="BK129" s="201">
        <f>ROUND(I129*H129,2)</f>
        <v>0</v>
      </c>
      <c r="BL129" s="19" t="s">
        <v>504</v>
      </c>
      <c r="BM129" s="200" t="s">
        <v>1082</v>
      </c>
    </row>
    <row r="130" spans="1:65" s="2" customFormat="1" ht="48.75">
      <c r="A130" s="36"/>
      <c r="B130" s="37"/>
      <c r="C130" s="38"/>
      <c r="D130" s="202" t="s">
        <v>391</v>
      </c>
      <c r="E130" s="38"/>
      <c r="F130" s="203" t="s">
        <v>1083</v>
      </c>
      <c r="G130" s="38"/>
      <c r="H130" s="38"/>
      <c r="I130" s="110"/>
      <c r="J130" s="38"/>
      <c r="K130" s="38"/>
      <c r="L130" s="41"/>
      <c r="M130" s="204"/>
      <c r="N130" s="205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391</v>
      </c>
      <c r="AU130" s="19" t="s">
        <v>84</v>
      </c>
    </row>
    <row r="131" spans="1:65" s="2" customFormat="1" ht="21.75" customHeight="1">
      <c r="A131" s="36"/>
      <c r="B131" s="37"/>
      <c r="C131" s="189" t="s">
        <v>317</v>
      </c>
      <c r="D131" s="189" t="s">
        <v>124</v>
      </c>
      <c r="E131" s="190" t="s">
        <v>1084</v>
      </c>
      <c r="F131" s="191" t="s">
        <v>1085</v>
      </c>
      <c r="G131" s="192" t="s">
        <v>1069</v>
      </c>
      <c r="H131" s="193">
        <v>1</v>
      </c>
      <c r="I131" s="194"/>
      <c r="J131" s="195">
        <f>ROUND(I131*H131,2)</f>
        <v>0</v>
      </c>
      <c r="K131" s="191" t="s">
        <v>19</v>
      </c>
      <c r="L131" s="41"/>
      <c r="M131" s="196" t="s">
        <v>19</v>
      </c>
      <c r="N131" s="197" t="s">
        <v>45</v>
      </c>
      <c r="O131" s="6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504</v>
      </c>
      <c r="AT131" s="200" t="s">
        <v>124</v>
      </c>
      <c r="AU131" s="200" t="s">
        <v>84</v>
      </c>
      <c r="AY131" s="19" t="s">
        <v>122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82</v>
      </c>
      <c r="BK131" s="201">
        <f>ROUND(I131*H131,2)</f>
        <v>0</v>
      </c>
      <c r="BL131" s="19" t="s">
        <v>504</v>
      </c>
      <c r="BM131" s="200" t="s">
        <v>1086</v>
      </c>
    </row>
    <row r="132" spans="1:65" s="12" customFormat="1" ht="22.9" customHeight="1">
      <c r="B132" s="173"/>
      <c r="C132" s="174"/>
      <c r="D132" s="175" t="s">
        <v>73</v>
      </c>
      <c r="E132" s="187" t="s">
        <v>1087</v>
      </c>
      <c r="F132" s="187" t="s">
        <v>1088</v>
      </c>
      <c r="G132" s="174"/>
      <c r="H132" s="174"/>
      <c r="I132" s="177"/>
      <c r="J132" s="188">
        <f>BK132</f>
        <v>0</v>
      </c>
      <c r="K132" s="174"/>
      <c r="L132" s="179"/>
      <c r="M132" s="180"/>
      <c r="N132" s="181"/>
      <c r="O132" s="181"/>
      <c r="P132" s="182">
        <f>SUM(P133:P205)</f>
        <v>0</v>
      </c>
      <c r="Q132" s="181"/>
      <c r="R132" s="182">
        <f>SUM(R133:R205)</f>
        <v>30.089074749999998</v>
      </c>
      <c r="S132" s="181"/>
      <c r="T132" s="183">
        <f>SUM(T133:T205)</f>
        <v>0</v>
      </c>
      <c r="AR132" s="184" t="s">
        <v>140</v>
      </c>
      <c r="AT132" s="185" t="s">
        <v>73</v>
      </c>
      <c r="AU132" s="185" t="s">
        <v>82</v>
      </c>
      <c r="AY132" s="184" t="s">
        <v>122</v>
      </c>
      <c r="BK132" s="186">
        <f>SUM(BK133:BK205)</f>
        <v>0</v>
      </c>
    </row>
    <row r="133" spans="1:65" s="2" customFormat="1" ht="66.75" customHeight="1">
      <c r="A133" s="36"/>
      <c r="B133" s="37"/>
      <c r="C133" s="189" t="s">
        <v>322</v>
      </c>
      <c r="D133" s="189" t="s">
        <v>124</v>
      </c>
      <c r="E133" s="190" t="s">
        <v>1089</v>
      </c>
      <c r="F133" s="191" t="s">
        <v>1090</v>
      </c>
      <c r="G133" s="192" t="s">
        <v>137</v>
      </c>
      <c r="H133" s="193">
        <v>2</v>
      </c>
      <c r="I133" s="194"/>
      <c r="J133" s="195">
        <f>ROUND(I133*H133,2)</f>
        <v>0</v>
      </c>
      <c r="K133" s="191" t="s">
        <v>128</v>
      </c>
      <c r="L133" s="41"/>
      <c r="M133" s="196" t="s">
        <v>19</v>
      </c>
      <c r="N133" s="197" t="s">
        <v>45</v>
      </c>
      <c r="O133" s="66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0" t="s">
        <v>504</v>
      </c>
      <c r="AT133" s="200" t="s">
        <v>124</v>
      </c>
      <c r="AU133" s="200" t="s">
        <v>84</v>
      </c>
      <c r="AY133" s="19" t="s">
        <v>122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9" t="s">
        <v>82</v>
      </c>
      <c r="BK133" s="201">
        <f>ROUND(I133*H133,2)</f>
        <v>0</v>
      </c>
      <c r="BL133" s="19" t="s">
        <v>504</v>
      </c>
      <c r="BM133" s="200" t="s">
        <v>1091</v>
      </c>
    </row>
    <row r="134" spans="1:65" s="2" customFormat="1" ht="39">
      <c r="A134" s="36"/>
      <c r="B134" s="37"/>
      <c r="C134" s="38"/>
      <c r="D134" s="202" t="s">
        <v>131</v>
      </c>
      <c r="E134" s="38"/>
      <c r="F134" s="203" t="s">
        <v>1092</v>
      </c>
      <c r="G134" s="38"/>
      <c r="H134" s="38"/>
      <c r="I134" s="110"/>
      <c r="J134" s="38"/>
      <c r="K134" s="38"/>
      <c r="L134" s="41"/>
      <c r="M134" s="204"/>
      <c r="N134" s="205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131</v>
      </c>
      <c r="AU134" s="19" t="s">
        <v>84</v>
      </c>
    </row>
    <row r="135" spans="1:65" s="2" customFormat="1" ht="16.5" customHeight="1">
      <c r="A135" s="36"/>
      <c r="B135" s="37"/>
      <c r="C135" s="189" t="s">
        <v>327</v>
      </c>
      <c r="D135" s="189" t="s">
        <v>124</v>
      </c>
      <c r="E135" s="190" t="s">
        <v>1093</v>
      </c>
      <c r="F135" s="191" t="s">
        <v>1094</v>
      </c>
      <c r="G135" s="192" t="s">
        <v>1069</v>
      </c>
      <c r="H135" s="193">
        <v>2</v>
      </c>
      <c r="I135" s="194"/>
      <c r="J135" s="195">
        <f>ROUND(I135*H135,2)</f>
        <v>0</v>
      </c>
      <c r="K135" s="191" t="s">
        <v>19</v>
      </c>
      <c r="L135" s="41"/>
      <c r="M135" s="196" t="s">
        <v>19</v>
      </c>
      <c r="N135" s="197" t="s">
        <v>45</v>
      </c>
      <c r="O135" s="6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504</v>
      </c>
      <c r="AT135" s="200" t="s">
        <v>124</v>
      </c>
      <c r="AU135" s="200" t="s">
        <v>84</v>
      </c>
      <c r="AY135" s="19" t="s">
        <v>122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9" t="s">
        <v>82</v>
      </c>
      <c r="BK135" s="201">
        <f>ROUND(I135*H135,2)</f>
        <v>0</v>
      </c>
      <c r="BL135" s="19" t="s">
        <v>504</v>
      </c>
      <c r="BM135" s="200" t="s">
        <v>1095</v>
      </c>
    </row>
    <row r="136" spans="1:65" s="2" customFormat="1" ht="55.5" customHeight="1">
      <c r="A136" s="36"/>
      <c r="B136" s="37"/>
      <c r="C136" s="189" t="s">
        <v>335</v>
      </c>
      <c r="D136" s="189" t="s">
        <v>124</v>
      </c>
      <c r="E136" s="190" t="s">
        <v>1096</v>
      </c>
      <c r="F136" s="191" t="s">
        <v>1097</v>
      </c>
      <c r="G136" s="192" t="s">
        <v>241</v>
      </c>
      <c r="H136" s="193">
        <v>24</v>
      </c>
      <c r="I136" s="194"/>
      <c r="J136" s="195">
        <f>ROUND(I136*H136,2)</f>
        <v>0</v>
      </c>
      <c r="K136" s="191" t="s">
        <v>128</v>
      </c>
      <c r="L136" s="41"/>
      <c r="M136" s="196" t="s">
        <v>19</v>
      </c>
      <c r="N136" s="197" t="s">
        <v>45</v>
      </c>
      <c r="O136" s="66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0" t="s">
        <v>504</v>
      </c>
      <c r="AT136" s="200" t="s">
        <v>124</v>
      </c>
      <c r="AU136" s="200" t="s">
        <v>84</v>
      </c>
      <c r="AY136" s="19" t="s">
        <v>122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9" t="s">
        <v>82</v>
      </c>
      <c r="BK136" s="201">
        <f>ROUND(I136*H136,2)</f>
        <v>0</v>
      </c>
      <c r="BL136" s="19" t="s">
        <v>504</v>
      </c>
      <c r="BM136" s="200" t="s">
        <v>1098</v>
      </c>
    </row>
    <row r="137" spans="1:65" s="2" customFormat="1" ht="39">
      <c r="A137" s="36"/>
      <c r="B137" s="37"/>
      <c r="C137" s="38"/>
      <c r="D137" s="202" t="s">
        <v>131</v>
      </c>
      <c r="E137" s="38"/>
      <c r="F137" s="203" t="s">
        <v>1099</v>
      </c>
      <c r="G137" s="38"/>
      <c r="H137" s="38"/>
      <c r="I137" s="110"/>
      <c r="J137" s="38"/>
      <c r="K137" s="38"/>
      <c r="L137" s="41"/>
      <c r="M137" s="204"/>
      <c r="N137" s="205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131</v>
      </c>
      <c r="AU137" s="19" t="s">
        <v>84</v>
      </c>
    </row>
    <row r="138" spans="1:65" s="13" customFormat="1" ht="11.25">
      <c r="B138" s="206"/>
      <c r="C138" s="207"/>
      <c r="D138" s="202" t="s">
        <v>133</v>
      </c>
      <c r="E138" s="208" t="s">
        <v>19</v>
      </c>
      <c r="F138" s="209" t="s">
        <v>1100</v>
      </c>
      <c r="G138" s="207"/>
      <c r="H138" s="210">
        <v>18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133</v>
      </c>
      <c r="AU138" s="216" t="s">
        <v>84</v>
      </c>
      <c r="AV138" s="13" t="s">
        <v>84</v>
      </c>
      <c r="AW138" s="13" t="s">
        <v>35</v>
      </c>
      <c r="AX138" s="13" t="s">
        <v>74</v>
      </c>
      <c r="AY138" s="216" t="s">
        <v>122</v>
      </c>
    </row>
    <row r="139" spans="1:65" s="13" customFormat="1" ht="11.25">
      <c r="B139" s="206"/>
      <c r="C139" s="207"/>
      <c r="D139" s="202" t="s">
        <v>133</v>
      </c>
      <c r="E139" s="208" t="s">
        <v>19</v>
      </c>
      <c r="F139" s="209" t="s">
        <v>1101</v>
      </c>
      <c r="G139" s="207"/>
      <c r="H139" s="210">
        <v>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133</v>
      </c>
      <c r="AU139" s="216" t="s">
        <v>84</v>
      </c>
      <c r="AV139" s="13" t="s">
        <v>84</v>
      </c>
      <c r="AW139" s="13" t="s">
        <v>35</v>
      </c>
      <c r="AX139" s="13" t="s">
        <v>74</v>
      </c>
      <c r="AY139" s="216" t="s">
        <v>122</v>
      </c>
    </row>
    <row r="140" spans="1:65" s="14" customFormat="1" ht="11.25">
      <c r="B140" s="217"/>
      <c r="C140" s="218"/>
      <c r="D140" s="202" t="s">
        <v>133</v>
      </c>
      <c r="E140" s="219" t="s">
        <v>19</v>
      </c>
      <c r="F140" s="220" t="s">
        <v>153</v>
      </c>
      <c r="G140" s="218"/>
      <c r="H140" s="221">
        <v>24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133</v>
      </c>
      <c r="AU140" s="227" t="s">
        <v>84</v>
      </c>
      <c r="AV140" s="14" t="s">
        <v>129</v>
      </c>
      <c r="AW140" s="14" t="s">
        <v>35</v>
      </c>
      <c r="AX140" s="14" t="s">
        <v>82</v>
      </c>
      <c r="AY140" s="227" t="s">
        <v>122</v>
      </c>
    </row>
    <row r="141" spans="1:65" s="2" customFormat="1" ht="33" customHeight="1">
      <c r="A141" s="36"/>
      <c r="B141" s="37"/>
      <c r="C141" s="189" t="s">
        <v>340</v>
      </c>
      <c r="D141" s="189" t="s">
        <v>124</v>
      </c>
      <c r="E141" s="190" t="s">
        <v>1102</v>
      </c>
      <c r="F141" s="191" t="s">
        <v>1103</v>
      </c>
      <c r="G141" s="192" t="s">
        <v>241</v>
      </c>
      <c r="H141" s="193">
        <v>1.28</v>
      </c>
      <c r="I141" s="194"/>
      <c r="J141" s="195">
        <f>ROUND(I141*H141,2)</f>
        <v>0</v>
      </c>
      <c r="K141" s="191" t="s">
        <v>128</v>
      </c>
      <c r="L141" s="41"/>
      <c r="M141" s="196" t="s">
        <v>19</v>
      </c>
      <c r="N141" s="197" t="s">
        <v>45</v>
      </c>
      <c r="O141" s="66"/>
      <c r="P141" s="198">
        <f>O141*H141</f>
        <v>0</v>
      </c>
      <c r="Q141" s="198">
        <v>2.2563399999999998</v>
      </c>
      <c r="R141" s="198">
        <f>Q141*H141</f>
        <v>2.8881151999999997</v>
      </c>
      <c r="S141" s="198">
        <v>0</v>
      </c>
      <c r="T141" s="19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0" t="s">
        <v>504</v>
      </c>
      <c r="AT141" s="200" t="s">
        <v>124</v>
      </c>
      <c r="AU141" s="200" t="s">
        <v>84</v>
      </c>
      <c r="AY141" s="19" t="s">
        <v>122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9" t="s">
        <v>82</v>
      </c>
      <c r="BK141" s="201">
        <f>ROUND(I141*H141,2)</f>
        <v>0</v>
      </c>
      <c r="BL141" s="19" t="s">
        <v>504</v>
      </c>
      <c r="BM141" s="200" t="s">
        <v>1104</v>
      </c>
    </row>
    <row r="142" spans="1:65" s="13" customFormat="1" ht="11.25">
      <c r="B142" s="206"/>
      <c r="C142" s="207"/>
      <c r="D142" s="202" t="s">
        <v>133</v>
      </c>
      <c r="E142" s="208" t="s">
        <v>19</v>
      </c>
      <c r="F142" s="209" t="s">
        <v>1105</v>
      </c>
      <c r="G142" s="207"/>
      <c r="H142" s="210">
        <v>1.28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133</v>
      </c>
      <c r="AU142" s="216" t="s">
        <v>84</v>
      </c>
      <c r="AV142" s="13" t="s">
        <v>84</v>
      </c>
      <c r="AW142" s="13" t="s">
        <v>35</v>
      </c>
      <c r="AX142" s="13" t="s">
        <v>82</v>
      </c>
      <c r="AY142" s="216" t="s">
        <v>122</v>
      </c>
    </row>
    <row r="143" spans="1:65" s="2" customFormat="1" ht="21.75" customHeight="1">
      <c r="A143" s="36"/>
      <c r="B143" s="37"/>
      <c r="C143" s="189" t="s">
        <v>345</v>
      </c>
      <c r="D143" s="189" t="s">
        <v>124</v>
      </c>
      <c r="E143" s="190" t="s">
        <v>1106</v>
      </c>
      <c r="F143" s="191" t="s">
        <v>1107</v>
      </c>
      <c r="G143" s="192" t="s">
        <v>330</v>
      </c>
      <c r="H143" s="193">
        <v>0.115</v>
      </c>
      <c r="I143" s="194"/>
      <c r="J143" s="195">
        <f>ROUND(I143*H143,2)</f>
        <v>0</v>
      </c>
      <c r="K143" s="191" t="s">
        <v>128</v>
      </c>
      <c r="L143" s="41"/>
      <c r="M143" s="196" t="s">
        <v>19</v>
      </c>
      <c r="N143" s="197" t="s">
        <v>45</v>
      </c>
      <c r="O143" s="66"/>
      <c r="P143" s="198">
        <f>O143*H143</f>
        <v>0</v>
      </c>
      <c r="Q143" s="198">
        <v>1.06277</v>
      </c>
      <c r="R143" s="198">
        <f>Q143*H143</f>
        <v>0.12221855000000001</v>
      </c>
      <c r="S143" s="198">
        <v>0</v>
      </c>
      <c r="T143" s="19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0" t="s">
        <v>504</v>
      </c>
      <c r="AT143" s="200" t="s">
        <v>124</v>
      </c>
      <c r="AU143" s="200" t="s">
        <v>84</v>
      </c>
      <c r="AY143" s="19" t="s">
        <v>122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9" t="s">
        <v>82</v>
      </c>
      <c r="BK143" s="201">
        <f>ROUND(I143*H143,2)</f>
        <v>0</v>
      </c>
      <c r="BL143" s="19" t="s">
        <v>504</v>
      </c>
      <c r="BM143" s="200" t="s">
        <v>1108</v>
      </c>
    </row>
    <row r="144" spans="1:65" s="13" customFormat="1" ht="11.25">
      <c r="B144" s="206"/>
      <c r="C144" s="207"/>
      <c r="D144" s="202" t="s">
        <v>133</v>
      </c>
      <c r="E144" s="208" t="s">
        <v>19</v>
      </c>
      <c r="F144" s="209" t="s">
        <v>1109</v>
      </c>
      <c r="G144" s="207"/>
      <c r="H144" s="210">
        <v>0.115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133</v>
      </c>
      <c r="AU144" s="216" t="s">
        <v>84</v>
      </c>
      <c r="AV144" s="13" t="s">
        <v>84</v>
      </c>
      <c r="AW144" s="13" t="s">
        <v>35</v>
      </c>
      <c r="AX144" s="13" t="s">
        <v>82</v>
      </c>
      <c r="AY144" s="216" t="s">
        <v>122</v>
      </c>
    </row>
    <row r="145" spans="1:65" s="2" customFormat="1" ht="21.75" customHeight="1">
      <c r="A145" s="36"/>
      <c r="B145" s="37"/>
      <c r="C145" s="189" t="s">
        <v>350</v>
      </c>
      <c r="D145" s="189" t="s">
        <v>124</v>
      </c>
      <c r="E145" s="190" t="s">
        <v>1110</v>
      </c>
      <c r="F145" s="191" t="s">
        <v>1111</v>
      </c>
      <c r="G145" s="192" t="s">
        <v>127</v>
      </c>
      <c r="H145" s="193">
        <v>6.4</v>
      </c>
      <c r="I145" s="194"/>
      <c r="J145" s="195">
        <f>ROUND(I145*H145,2)</f>
        <v>0</v>
      </c>
      <c r="K145" s="191" t="s">
        <v>128</v>
      </c>
      <c r="L145" s="41"/>
      <c r="M145" s="196" t="s">
        <v>19</v>
      </c>
      <c r="N145" s="197" t="s">
        <v>45</v>
      </c>
      <c r="O145" s="66"/>
      <c r="P145" s="198">
        <f>O145*H145</f>
        <v>0</v>
      </c>
      <c r="Q145" s="198">
        <v>1.7430000000000001E-2</v>
      </c>
      <c r="R145" s="198">
        <f>Q145*H145</f>
        <v>0.11155200000000001</v>
      </c>
      <c r="S145" s="198">
        <v>0</v>
      </c>
      <c r="T145" s="199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0" t="s">
        <v>504</v>
      </c>
      <c r="AT145" s="200" t="s">
        <v>124</v>
      </c>
      <c r="AU145" s="200" t="s">
        <v>84</v>
      </c>
      <c r="AY145" s="19" t="s">
        <v>122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9" t="s">
        <v>82</v>
      </c>
      <c r="BK145" s="201">
        <f>ROUND(I145*H145,2)</f>
        <v>0</v>
      </c>
      <c r="BL145" s="19" t="s">
        <v>504</v>
      </c>
      <c r="BM145" s="200" t="s">
        <v>1112</v>
      </c>
    </row>
    <row r="146" spans="1:65" s="13" customFormat="1" ht="11.25">
      <c r="B146" s="206"/>
      <c r="C146" s="207"/>
      <c r="D146" s="202" t="s">
        <v>133</v>
      </c>
      <c r="E146" s="208" t="s">
        <v>19</v>
      </c>
      <c r="F146" s="209" t="s">
        <v>1113</v>
      </c>
      <c r="G146" s="207"/>
      <c r="H146" s="210">
        <v>6.4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133</v>
      </c>
      <c r="AU146" s="216" t="s">
        <v>84</v>
      </c>
      <c r="AV146" s="13" t="s">
        <v>84</v>
      </c>
      <c r="AW146" s="13" t="s">
        <v>35</v>
      </c>
      <c r="AX146" s="13" t="s">
        <v>82</v>
      </c>
      <c r="AY146" s="216" t="s">
        <v>122</v>
      </c>
    </row>
    <row r="147" spans="1:65" s="2" customFormat="1" ht="21.75" customHeight="1">
      <c r="A147" s="36"/>
      <c r="B147" s="37"/>
      <c r="C147" s="189" t="s">
        <v>357</v>
      </c>
      <c r="D147" s="189" t="s">
        <v>124</v>
      </c>
      <c r="E147" s="190" t="s">
        <v>1114</v>
      </c>
      <c r="F147" s="191" t="s">
        <v>1115</v>
      </c>
      <c r="G147" s="192" t="s">
        <v>137</v>
      </c>
      <c r="H147" s="193">
        <v>2</v>
      </c>
      <c r="I147" s="194"/>
      <c r="J147" s="195">
        <f>ROUND(I147*H147,2)</f>
        <v>0</v>
      </c>
      <c r="K147" s="191" t="s">
        <v>19</v>
      </c>
      <c r="L147" s="41"/>
      <c r="M147" s="196" t="s">
        <v>19</v>
      </c>
      <c r="N147" s="197" t="s">
        <v>45</v>
      </c>
      <c r="O147" s="66"/>
      <c r="P147" s="198">
        <f>O147*H147</f>
        <v>0</v>
      </c>
      <c r="Q147" s="198">
        <v>1.7430000000000001E-2</v>
      </c>
      <c r="R147" s="198">
        <f>Q147*H147</f>
        <v>3.4860000000000002E-2</v>
      </c>
      <c r="S147" s="198">
        <v>0</v>
      </c>
      <c r="T147" s="19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0" t="s">
        <v>504</v>
      </c>
      <c r="AT147" s="200" t="s">
        <v>124</v>
      </c>
      <c r="AU147" s="200" t="s">
        <v>84</v>
      </c>
      <c r="AY147" s="19" t="s">
        <v>122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9" t="s">
        <v>82</v>
      </c>
      <c r="BK147" s="201">
        <f>ROUND(I147*H147,2)</f>
        <v>0</v>
      </c>
      <c r="BL147" s="19" t="s">
        <v>504</v>
      </c>
      <c r="BM147" s="200" t="s">
        <v>1116</v>
      </c>
    </row>
    <row r="148" spans="1:65" s="2" customFormat="1" ht="16.5" customHeight="1">
      <c r="A148" s="36"/>
      <c r="B148" s="37"/>
      <c r="C148" s="189" t="s">
        <v>363</v>
      </c>
      <c r="D148" s="189" t="s">
        <v>124</v>
      </c>
      <c r="E148" s="190" t="s">
        <v>1117</v>
      </c>
      <c r="F148" s="191" t="s">
        <v>1118</v>
      </c>
      <c r="G148" s="192" t="s">
        <v>137</v>
      </c>
      <c r="H148" s="193">
        <v>2</v>
      </c>
      <c r="I148" s="194"/>
      <c r="J148" s="195">
        <f>ROUND(I148*H148,2)</f>
        <v>0</v>
      </c>
      <c r="K148" s="191" t="s">
        <v>19</v>
      </c>
      <c r="L148" s="41"/>
      <c r="M148" s="196" t="s">
        <v>19</v>
      </c>
      <c r="N148" s="197" t="s">
        <v>45</v>
      </c>
      <c r="O148" s="66"/>
      <c r="P148" s="198">
        <f>O148*H148</f>
        <v>0</v>
      </c>
      <c r="Q148" s="198">
        <v>1.7430000000000001E-2</v>
      </c>
      <c r="R148" s="198">
        <f>Q148*H148</f>
        <v>3.4860000000000002E-2</v>
      </c>
      <c r="S148" s="198">
        <v>0</v>
      </c>
      <c r="T148" s="199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0" t="s">
        <v>504</v>
      </c>
      <c r="AT148" s="200" t="s">
        <v>124</v>
      </c>
      <c r="AU148" s="200" t="s">
        <v>84</v>
      </c>
      <c r="AY148" s="19" t="s">
        <v>122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9" t="s">
        <v>82</v>
      </c>
      <c r="BK148" s="201">
        <f>ROUND(I148*H148,2)</f>
        <v>0</v>
      </c>
      <c r="BL148" s="19" t="s">
        <v>504</v>
      </c>
      <c r="BM148" s="200" t="s">
        <v>1119</v>
      </c>
    </row>
    <row r="149" spans="1:65" s="2" customFormat="1" ht="21.75" customHeight="1">
      <c r="A149" s="36"/>
      <c r="B149" s="37"/>
      <c r="C149" s="189" t="s">
        <v>373</v>
      </c>
      <c r="D149" s="189" t="s">
        <v>124</v>
      </c>
      <c r="E149" s="190" t="s">
        <v>1120</v>
      </c>
      <c r="F149" s="191" t="s">
        <v>1121</v>
      </c>
      <c r="G149" s="192" t="s">
        <v>1069</v>
      </c>
      <c r="H149" s="193">
        <v>1</v>
      </c>
      <c r="I149" s="194"/>
      <c r="J149" s="195">
        <f>ROUND(I149*H149,2)</f>
        <v>0</v>
      </c>
      <c r="K149" s="191" t="s">
        <v>19</v>
      </c>
      <c r="L149" s="41"/>
      <c r="M149" s="196" t="s">
        <v>19</v>
      </c>
      <c r="N149" s="197" t="s">
        <v>45</v>
      </c>
      <c r="O149" s="66"/>
      <c r="P149" s="198">
        <f>O149*H149</f>
        <v>0</v>
      </c>
      <c r="Q149" s="198">
        <v>1.7430000000000001E-2</v>
      </c>
      <c r="R149" s="198">
        <f>Q149*H149</f>
        <v>1.7430000000000001E-2</v>
      </c>
      <c r="S149" s="198">
        <v>0</v>
      </c>
      <c r="T149" s="19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0" t="s">
        <v>504</v>
      </c>
      <c r="AT149" s="200" t="s">
        <v>124</v>
      </c>
      <c r="AU149" s="200" t="s">
        <v>84</v>
      </c>
      <c r="AY149" s="19" t="s">
        <v>122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9" t="s">
        <v>82</v>
      </c>
      <c r="BK149" s="201">
        <f>ROUND(I149*H149,2)</f>
        <v>0</v>
      </c>
      <c r="BL149" s="19" t="s">
        <v>504</v>
      </c>
      <c r="BM149" s="200" t="s">
        <v>1122</v>
      </c>
    </row>
    <row r="150" spans="1:65" s="2" customFormat="1" ht="58.5">
      <c r="A150" s="36"/>
      <c r="B150" s="37"/>
      <c r="C150" s="38"/>
      <c r="D150" s="202" t="s">
        <v>391</v>
      </c>
      <c r="E150" s="38"/>
      <c r="F150" s="203" t="s">
        <v>1123</v>
      </c>
      <c r="G150" s="38"/>
      <c r="H150" s="38"/>
      <c r="I150" s="110"/>
      <c r="J150" s="38"/>
      <c r="K150" s="38"/>
      <c r="L150" s="41"/>
      <c r="M150" s="204"/>
      <c r="N150" s="205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391</v>
      </c>
      <c r="AU150" s="19" t="s">
        <v>84</v>
      </c>
    </row>
    <row r="151" spans="1:65" s="2" customFormat="1" ht="21.75" customHeight="1">
      <c r="A151" s="36"/>
      <c r="B151" s="37"/>
      <c r="C151" s="189" t="s">
        <v>378</v>
      </c>
      <c r="D151" s="189" t="s">
        <v>124</v>
      </c>
      <c r="E151" s="190" t="s">
        <v>1124</v>
      </c>
      <c r="F151" s="191" t="s">
        <v>1125</v>
      </c>
      <c r="G151" s="192" t="s">
        <v>1126</v>
      </c>
      <c r="H151" s="193">
        <v>16</v>
      </c>
      <c r="I151" s="194"/>
      <c r="J151" s="195">
        <f>ROUND(I151*H151,2)</f>
        <v>0</v>
      </c>
      <c r="K151" s="191" t="s">
        <v>128</v>
      </c>
      <c r="L151" s="41"/>
      <c r="M151" s="196" t="s">
        <v>19</v>
      </c>
      <c r="N151" s="197" t="s">
        <v>45</v>
      </c>
      <c r="O151" s="66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0" t="s">
        <v>504</v>
      </c>
      <c r="AT151" s="200" t="s">
        <v>124</v>
      </c>
      <c r="AU151" s="200" t="s">
        <v>84</v>
      </c>
      <c r="AY151" s="19" t="s">
        <v>122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9" t="s">
        <v>82</v>
      </c>
      <c r="BK151" s="201">
        <f>ROUND(I151*H151,2)</f>
        <v>0</v>
      </c>
      <c r="BL151" s="19" t="s">
        <v>504</v>
      </c>
      <c r="BM151" s="200" t="s">
        <v>1127</v>
      </c>
    </row>
    <row r="152" spans="1:65" s="13" customFormat="1" ht="11.25">
      <c r="B152" s="206"/>
      <c r="C152" s="207"/>
      <c r="D152" s="202" t="s">
        <v>133</v>
      </c>
      <c r="E152" s="208" t="s">
        <v>19</v>
      </c>
      <c r="F152" s="209" t="s">
        <v>1128</v>
      </c>
      <c r="G152" s="207"/>
      <c r="H152" s="210">
        <v>16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133</v>
      </c>
      <c r="AU152" s="216" t="s">
        <v>84</v>
      </c>
      <c r="AV152" s="13" t="s">
        <v>84</v>
      </c>
      <c r="AW152" s="13" t="s">
        <v>35</v>
      </c>
      <c r="AX152" s="13" t="s">
        <v>82</v>
      </c>
      <c r="AY152" s="216" t="s">
        <v>122</v>
      </c>
    </row>
    <row r="153" spans="1:65" s="2" customFormat="1" ht="21.75" customHeight="1">
      <c r="A153" s="36"/>
      <c r="B153" s="37"/>
      <c r="C153" s="189" t="s">
        <v>382</v>
      </c>
      <c r="D153" s="189" t="s">
        <v>124</v>
      </c>
      <c r="E153" s="190" t="s">
        <v>1129</v>
      </c>
      <c r="F153" s="191" t="s">
        <v>1130</v>
      </c>
      <c r="G153" s="192" t="s">
        <v>241</v>
      </c>
      <c r="H153" s="193">
        <v>24</v>
      </c>
      <c r="I153" s="194"/>
      <c r="J153" s="195">
        <f>ROUND(I153*H153,2)</f>
        <v>0</v>
      </c>
      <c r="K153" s="191" t="s">
        <v>128</v>
      </c>
      <c r="L153" s="41"/>
      <c r="M153" s="196" t="s">
        <v>19</v>
      </c>
      <c r="N153" s="197" t="s">
        <v>45</v>
      </c>
      <c r="O153" s="66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0" t="s">
        <v>504</v>
      </c>
      <c r="AT153" s="200" t="s">
        <v>124</v>
      </c>
      <c r="AU153" s="200" t="s">
        <v>84</v>
      </c>
      <c r="AY153" s="19" t="s">
        <v>122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9" t="s">
        <v>82</v>
      </c>
      <c r="BK153" s="201">
        <f>ROUND(I153*H153,2)</f>
        <v>0</v>
      </c>
      <c r="BL153" s="19" t="s">
        <v>504</v>
      </c>
      <c r="BM153" s="200" t="s">
        <v>1131</v>
      </c>
    </row>
    <row r="154" spans="1:65" s="13" customFormat="1" ht="22.5">
      <c r="B154" s="206"/>
      <c r="C154" s="207"/>
      <c r="D154" s="202" t="s">
        <v>133</v>
      </c>
      <c r="E154" s="208" t="s">
        <v>19</v>
      </c>
      <c r="F154" s="209" t="s">
        <v>1132</v>
      </c>
      <c r="G154" s="207"/>
      <c r="H154" s="210">
        <v>24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133</v>
      </c>
      <c r="AU154" s="216" t="s">
        <v>84</v>
      </c>
      <c r="AV154" s="13" t="s">
        <v>84</v>
      </c>
      <c r="AW154" s="13" t="s">
        <v>35</v>
      </c>
      <c r="AX154" s="13" t="s">
        <v>82</v>
      </c>
      <c r="AY154" s="216" t="s">
        <v>122</v>
      </c>
    </row>
    <row r="155" spans="1:65" s="2" customFormat="1" ht="55.5" customHeight="1">
      <c r="A155" s="36"/>
      <c r="B155" s="37"/>
      <c r="C155" s="189" t="s">
        <v>387</v>
      </c>
      <c r="D155" s="189" t="s">
        <v>124</v>
      </c>
      <c r="E155" s="190" t="s">
        <v>1133</v>
      </c>
      <c r="F155" s="191" t="s">
        <v>1134</v>
      </c>
      <c r="G155" s="192" t="s">
        <v>228</v>
      </c>
      <c r="H155" s="193">
        <v>87</v>
      </c>
      <c r="I155" s="194"/>
      <c r="J155" s="195">
        <f>ROUND(I155*H155,2)</f>
        <v>0</v>
      </c>
      <c r="K155" s="191" t="s">
        <v>128</v>
      </c>
      <c r="L155" s="41"/>
      <c r="M155" s="196" t="s">
        <v>19</v>
      </c>
      <c r="N155" s="197" t="s">
        <v>45</v>
      </c>
      <c r="O155" s="66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0" t="s">
        <v>504</v>
      </c>
      <c r="AT155" s="200" t="s">
        <v>124</v>
      </c>
      <c r="AU155" s="200" t="s">
        <v>84</v>
      </c>
      <c r="AY155" s="19" t="s">
        <v>122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9" t="s">
        <v>82</v>
      </c>
      <c r="BK155" s="201">
        <f>ROUND(I155*H155,2)</f>
        <v>0</v>
      </c>
      <c r="BL155" s="19" t="s">
        <v>504</v>
      </c>
      <c r="BM155" s="200" t="s">
        <v>1135</v>
      </c>
    </row>
    <row r="156" spans="1:65" s="2" customFormat="1" ht="39">
      <c r="A156" s="36"/>
      <c r="B156" s="37"/>
      <c r="C156" s="38"/>
      <c r="D156" s="202" t="s">
        <v>131</v>
      </c>
      <c r="E156" s="38"/>
      <c r="F156" s="203" t="s">
        <v>1136</v>
      </c>
      <c r="G156" s="38"/>
      <c r="H156" s="38"/>
      <c r="I156" s="110"/>
      <c r="J156" s="38"/>
      <c r="K156" s="38"/>
      <c r="L156" s="41"/>
      <c r="M156" s="204"/>
      <c r="N156" s="205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131</v>
      </c>
      <c r="AU156" s="19" t="s">
        <v>84</v>
      </c>
    </row>
    <row r="157" spans="1:65" s="13" customFormat="1" ht="11.25">
      <c r="B157" s="206"/>
      <c r="C157" s="207"/>
      <c r="D157" s="202" t="s">
        <v>133</v>
      </c>
      <c r="E157" s="208" t="s">
        <v>19</v>
      </c>
      <c r="F157" s="209" t="s">
        <v>1137</v>
      </c>
      <c r="G157" s="207"/>
      <c r="H157" s="210">
        <v>87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133</v>
      </c>
      <c r="AU157" s="216" t="s">
        <v>84</v>
      </c>
      <c r="AV157" s="13" t="s">
        <v>84</v>
      </c>
      <c r="AW157" s="13" t="s">
        <v>35</v>
      </c>
      <c r="AX157" s="13" t="s">
        <v>82</v>
      </c>
      <c r="AY157" s="216" t="s">
        <v>122</v>
      </c>
    </row>
    <row r="158" spans="1:65" s="2" customFormat="1" ht="21.75" customHeight="1">
      <c r="A158" s="36"/>
      <c r="B158" s="37"/>
      <c r="C158" s="189" t="s">
        <v>393</v>
      </c>
      <c r="D158" s="189" t="s">
        <v>124</v>
      </c>
      <c r="E158" s="190" t="s">
        <v>1138</v>
      </c>
      <c r="F158" s="191" t="s">
        <v>1139</v>
      </c>
      <c r="G158" s="192" t="s">
        <v>241</v>
      </c>
      <c r="H158" s="193">
        <v>24</v>
      </c>
      <c r="I158" s="194"/>
      <c r="J158" s="195">
        <f>ROUND(I158*H158,2)</f>
        <v>0</v>
      </c>
      <c r="K158" s="191" t="s">
        <v>128</v>
      </c>
      <c r="L158" s="41"/>
      <c r="M158" s="196" t="s">
        <v>19</v>
      </c>
      <c r="N158" s="197" t="s">
        <v>45</v>
      </c>
      <c r="O158" s="66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0" t="s">
        <v>504</v>
      </c>
      <c r="AT158" s="200" t="s">
        <v>124</v>
      </c>
      <c r="AU158" s="200" t="s">
        <v>84</v>
      </c>
      <c r="AY158" s="19" t="s">
        <v>122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9" t="s">
        <v>82</v>
      </c>
      <c r="BK158" s="201">
        <f>ROUND(I158*H158,2)</f>
        <v>0</v>
      </c>
      <c r="BL158" s="19" t="s">
        <v>504</v>
      </c>
      <c r="BM158" s="200" t="s">
        <v>1140</v>
      </c>
    </row>
    <row r="159" spans="1:65" s="2" customFormat="1" ht="117">
      <c r="A159" s="36"/>
      <c r="B159" s="37"/>
      <c r="C159" s="38"/>
      <c r="D159" s="202" t="s">
        <v>131</v>
      </c>
      <c r="E159" s="38"/>
      <c r="F159" s="203" t="s">
        <v>1141</v>
      </c>
      <c r="G159" s="38"/>
      <c r="H159" s="38"/>
      <c r="I159" s="110"/>
      <c r="J159" s="38"/>
      <c r="K159" s="38"/>
      <c r="L159" s="41"/>
      <c r="M159" s="204"/>
      <c r="N159" s="205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131</v>
      </c>
      <c r="AU159" s="19" t="s">
        <v>84</v>
      </c>
    </row>
    <row r="160" spans="1:65" s="2" customFormat="1" ht="44.25" customHeight="1">
      <c r="A160" s="36"/>
      <c r="B160" s="37"/>
      <c r="C160" s="189" t="s">
        <v>398</v>
      </c>
      <c r="D160" s="189" t="s">
        <v>124</v>
      </c>
      <c r="E160" s="190" t="s">
        <v>1142</v>
      </c>
      <c r="F160" s="191" t="s">
        <v>1143</v>
      </c>
      <c r="G160" s="192" t="s">
        <v>228</v>
      </c>
      <c r="H160" s="193">
        <v>8</v>
      </c>
      <c r="I160" s="194"/>
      <c r="J160" s="195">
        <f>ROUND(I160*H160,2)</f>
        <v>0</v>
      </c>
      <c r="K160" s="191" t="s">
        <v>128</v>
      </c>
      <c r="L160" s="41"/>
      <c r="M160" s="196" t="s">
        <v>19</v>
      </c>
      <c r="N160" s="197" t="s">
        <v>45</v>
      </c>
      <c r="O160" s="66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0" t="s">
        <v>504</v>
      </c>
      <c r="AT160" s="200" t="s">
        <v>124</v>
      </c>
      <c r="AU160" s="200" t="s">
        <v>84</v>
      </c>
      <c r="AY160" s="19" t="s">
        <v>122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9" t="s">
        <v>82</v>
      </c>
      <c r="BK160" s="201">
        <f>ROUND(I160*H160,2)</f>
        <v>0</v>
      </c>
      <c r="BL160" s="19" t="s">
        <v>504</v>
      </c>
      <c r="BM160" s="200" t="s">
        <v>1144</v>
      </c>
    </row>
    <row r="161" spans="1:65" s="2" customFormat="1" ht="204.75">
      <c r="A161" s="36"/>
      <c r="B161" s="37"/>
      <c r="C161" s="38"/>
      <c r="D161" s="202" t="s">
        <v>131</v>
      </c>
      <c r="E161" s="38"/>
      <c r="F161" s="203" t="s">
        <v>1145</v>
      </c>
      <c r="G161" s="38"/>
      <c r="H161" s="38"/>
      <c r="I161" s="110"/>
      <c r="J161" s="38"/>
      <c r="K161" s="38"/>
      <c r="L161" s="41"/>
      <c r="M161" s="204"/>
      <c r="N161" s="205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131</v>
      </c>
      <c r="AU161" s="19" t="s">
        <v>84</v>
      </c>
    </row>
    <row r="162" spans="1:65" s="2" customFormat="1" ht="16.5" customHeight="1">
      <c r="A162" s="36"/>
      <c r="B162" s="37"/>
      <c r="C162" s="240" t="s">
        <v>403</v>
      </c>
      <c r="D162" s="240" t="s">
        <v>351</v>
      </c>
      <c r="E162" s="241" t="s">
        <v>1146</v>
      </c>
      <c r="F162" s="242" t="s">
        <v>1147</v>
      </c>
      <c r="G162" s="243" t="s">
        <v>228</v>
      </c>
      <c r="H162" s="244">
        <v>8</v>
      </c>
      <c r="I162" s="245"/>
      <c r="J162" s="246">
        <f>ROUND(I162*H162,2)</f>
        <v>0</v>
      </c>
      <c r="K162" s="242" t="s">
        <v>128</v>
      </c>
      <c r="L162" s="247"/>
      <c r="M162" s="248" t="s">
        <v>19</v>
      </c>
      <c r="N162" s="249" t="s">
        <v>45</v>
      </c>
      <c r="O162" s="66"/>
      <c r="P162" s="198">
        <f>O162*H162</f>
        <v>0</v>
      </c>
      <c r="Q162" s="198">
        <v>5.9000000000000003E-4</v>
      </c>
      <c r="R162" s="198">
        <f>Q162*H162</f>
        <v>4.7200000000000002E-3</v>
      </c>
      <c r="S162" s="198">
        <v>0</v>
      </c>
      <c r="T162" s="199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0" t="s">
        <v>890</v>
      </c>
      <c r="AT162" s="200" t="s">
        <v>351</v>
      </c>
      <c r="AU162" s="200" t="s">
        <v>84</v>
      </c>
      <c r="AY162" s="19" t="s">
        <v>122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9" t="s">
        <v>82</v>
      </c>
      <c r="BK162" s="201">
        <f>ROUND(I162*H162,2)</f>
        <v>0</v>
      </c>
      <c r="BL162" s="19" t="s">
        <v>890</v>
      </c>
      <c r="BM162" s="200" t="s">
        <v>1148</v>
      </c>
    </row>
    <row r="163" spans="1:65" s="2" customFormat="1" ht="21.75" customHeight="1">
      <c r="A163" s="36"/>
      <c r="B163" s="37"/>
      <c r="C163" s="189" t="s">
        <v>408</v>
      </c>
      <c r="D163" s="189" t="s">
        <v>124</v>
      </c>
      <c r="E163" s="190" t="s">
        <v>1149</v>
      </c>
      <c r="F163" s="191" t="s">
        <v>1150</v>
      </c>
      <c r="G163" s="192" t="s">
        <v>127</v>
      </c>
      <c r="H163" s="193">
        <v>24</v>
      </c>
      <c r="I163" s="194"/>
      <c r="J163" s="195">
        <f>ROUND(I163*H163,2)</f>
        <v>0</v>
      </c>
      <c r="K163" s="191" t="s">
        <v>128</v>
      </c>
      <c r="L163" s="41"/>
      <c r="M163" s="196" t="s">
        <v>19</v>
      </c>
      <c r="N163" s="197" t="s">
        <v>45</v>
      </c>
      <c r="O163" s="66"/>
      <c r="P163" s="198">
        <f>O163*H163</f>
        <v>0</v>
      </c>
      <c r="Q163" s="198">
        <v>6.9999999999999999E-4</v>
      </c>
      <c r="R163" s="198">
        <f>Q163*H163</f>
        <v>1.6799999999999999E-2</v>
      </c>
      <c r="S163" s="198">
        <v>0</v>
      </c>
      <c r="T163" s="19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0" t="s">
        <v>504</v>
      </c>
      <c r="AT163" s="200" t="s">
        <v>124</v>
      </c>
      <c r="AU163" s="200" t="s">
        <v>84</v>
      </c>
      <c r="AY163" s="19" t="s">
        <v>122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9" t="s">
        <v>82</v>
      </c>
      <c r="BK163" s="201">
        <f>ROUND(I163*H163,2)</f>
        <v>0</v>
      </c>
      <c r="BL163" s="19" t="s">
        <v>504</v>
      </c>
      <c r="BM163" s="200" t="s">
        <v>1151</v>
      </c>
    </row>
    <row r="164" spans="1:65" s="2" customFormat="1" ht="39">
      <c r="A164" s="36"/>
      <c r="B164" s="37"/>
      <c r="C164" s="38"/>
      <c r="D164" s="202" t="s">
        <v>131</v>
      </c>
      <c r="E164" s="38"/>
      <c r="F164" s="203" t="s">
        <v>1152</v>
      </c>
      <c r="G164" s="38"/>
      <c r="H164" s="38"/>
      <c r="I164" s="110"/>
      <c r="J164" s="38"/>
      <c r="K164" s="38"/>
      <c r="L164" s="41"/>
      <c r="M164" s="204"/>
      <c r="N164" s="205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131</v>
      </c>
      <c r="AU164" s="19" t="s">
        <v>84</v>
      </c>
    </row>
    <row r="165" spans="1:65" s="13" customFormat="1" ht="11.25">
      <c r="B165" s="206"/>
      <c r="C165" s="207"/>
      <c r="D165" s="202" t="s">
        <v>133</v>
      </c>
      <c r="E165" s="208" t="s">
        <v>19</v>
      </c>
      <c r="F165" s="209" t="s">
        <v>1153</v>
      </c>
      <c r="G165" s="207"/>
      <c r="H165" s="210">
        <v>18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133</v>
      </c>
      <c r="AU165" s="216" t="s">
        <v>84</v>
      </c>
      <c r="AV165" s="13" t="s">
        <v>84</v>
      </c>
      <c r="AW165" s="13" t="s">
        <v>35</v>
      </c>
      <c r="AX165" s="13" t="s">
        <v>74</v>
      </c>
      <c r="AY165" s="216" t="s">
        <v>122</v>
      </c>
    </row>
    <row r="166" spans="1:65" s="13" customFormat="1" ht="11.25">
      <c r="B166" s="206"/>
      <c r="C166" s="207"/>
      <c r="D166" s="202" t="s">
        <v>133</v>
      </c>
      <c r="E166" s="208" t="s">
        <v>19</v>
      </c>
      <c r="F166" s="209" t="s">
        <v>1101</v>
      </c>
      <c r="G166" s="207"/>
      <c r="H166" s="210">
        <v>6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133</v>
      </c>
      <c r="AU166" s="216" t="s">
        <v>84</v>
      </c>
      <c r="AV166" s="13" t="s">
        <v>84</v>
      </c>
      <c r="AW166" s="13" t="s">
        <v>35</v>
      </c>
      <c r="AX166" s="13" t="s">
        <v>74</v>
      </c>
      <c r="AY166" s="216" t="s">
        <v>122</v>
      </c>
    </row>
    <row r="167" spans="1:65" s="14" customFormat="1" ht="11.25">
      <c r="B167" s="217"/>
      <c r="C167" s="218"/>
      <c r="D167" s="202" t="s">
        <v>133</v>
      </c>
      <c r="E167" s="219" t="s">
        <v>19</v>
      </c>
      <c r="F167" s="220" t="s">
        <v>153</v>
      </c>
      <c r="G167" s="218"/>
      <c r="H167" s="221">
        <v>24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133</v>
      </c>
      <c r="AU167" s="227" t="s">
        <v>84</v>
      </c>
      <c r="AV167" s="14" t="s">
        <v>129</v>
      </c>
      <c r="AW167" s="14" t="s">
        <v>35</v>
      </c>
      <c r="AX167" s="14" t="s">
        <v>82</v>
      </c>
      <c r="AY167" s="227" t="s">
        <v>122</v>
      </c>
    </row>
    <row r="168" spans="1:65" s="2" customFormat="1" ht="16.5" customHeight="1">
      <c r="A168" s="36"/>
      <c r="B168" s="37"/>
      <c r="C168" s="189" t="s">
        <v>413</v>
      </c>
      <c r="D168" s="189" t="s">
        <v>124</v>
      </c>
      <c r="E168" s="190" t="s">
        <v>1154</v>
      </c>
      <c r="F168" s="191" t="s">
        <v>1155</v>
      </c>
      <c r="G168" s="192" t="s">
        <v>241</v>
      </c>
      <c r="H168" s="193">
        <v>24</v>
      </c>
      <c r="I168" s="194"/>
      <c r="J168" s="195">
        <f>ROUND(I168*H168,2)</f>
        <v>0</v>
      </c>
      <c r="K168" s="191" t="s">
        <v>128</v>
      </c>
      <c r="L168" s="41"/>
      <c r="M168" s="196" t="s">
        <v>19</v>
      </c>
      <c r="N168" s="197" t="s">
        <v>45</v>
      </c>
      <c r="O168" s="66"/>
      <c r="P168" s="198">
        <f>O168*H168</f>
        <v>0</v>
      </c>
      <c r="Q168" s="198">
        <v>4.6000000000000001E-4</v>
      </c>
      <c r="R168" s="198">
        <f>Q168*H168</f>
        <v>1.1040000000000001E-2</v>
      </c>
      <c r="S168" s="198">
        <v>0</v>
      </c>
      <c r="T168" s="19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0" t="s">
        <v>504</v>
      </c>
      <c r="AT168" s="200" t="s">
        <v>124</v>
      </c>
      <c r="AU168" s="200" t="s">
        <v>84</v>
      </c>
      <c r="AY168" s="19" t="s">
        <v>122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9" t="s">
        <v>82</v>
      </c>
      <c r="BK168" s="201">
        <f>ROUND(I168*H168,2)</f>
        <v>0</v>
      </c>
      <c r="BL168" s="19" t="s">
        <v>504</v>
      </c>
      <c r="BM168" s="200" t="s">
        <v>1156</v>
      </c>
    </row>
    <row r="169" spans="1:65" s="2" customFormat="1" ht="39">
      <c r="A169" s="36"/>
      <c r="B169" s="37"/>
      <c r="C169" s="38"/>
      <c r="D169" s="202" t="s">
        <v>131</v>
      </c>
      <c r="E169" s="38"/>
      <c r="F169" s="203" t="s">
        <v>1152</v>
      </c>
      <c r="G169" s="38"/>
      <c r="H169" s="38"/>
      <c r="I169" s="110"/>
      <c r="J169" s="38"/>
      <c r="K169" s="38"/>
      <c r="L169" s="41"/>
      <c r="M169" s="204"/>
      <c r="N169" s="205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131</v>
      </c>
      <c r="AU169" s="19" t="s">
        <v>84</v>
      </c>
    </row>
    <row r="170" spans="1:65" s="2" customFormat="1" ht="21.75" customHeight="1">
      <c r="A170" s="36"/>
      <c r="B170" s="37"/>
      <c r="C170" s="189" t="s">
        <v>419</v>
      </c>
      <c r="D170" s="189" t="s">
        <v>124</v>
      </c>
      <c r="E170" s="190" t="s">
        <v>1157</v>
      </c>
      <c r="F170" s="191" t="s">
        <v>1158</v>
      </c>
      <c r="G170" s="192" t="s">
        <v>127</v>
      </c>
      <c r="H170" s="193">
        <v>24</v>
      </c>
      <c r="I170" s="194"/>
      <c r="J170" s="195">
        <f>ROUND(I170*H170,2)</f>
        <v>0</v>
      </c>
      <c r="K170" s="191" t="s">
        <v>128</v>
      </c>
      <c r="L170" s="41"/>
      <c r="M170" s="196" t="s">
        <v>19</v>
      </c>
      <c r="N170" s="197" t="s">
        <v>45</v>
      </c>
      <c r="O170" s="66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0" t="s">
        <v>504</v>
      </c>
      <c r="AT170" s="200" t="s">
        <v>124</v>
      </c>
      <c r="AU170" s="200" t="s">
        <v>84</v>
      </c>
      <c r="AY170" s="19" t="s">
        <v>122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9" t="s">
        <v>82</v>
      </c>
      <c r="BK170" s="201">
        <f>ROUND(I170*H170,2)</f>
        <v>0</v>
      </c>
      <c r="BL170" s="19" t="s">
        <v>504</v>
      </c>
      <c r="BM170" s="200" t="s">
        <v>1159</v>
      </c>
    </row>
    <row r="171" spans="1:65" s="2" customFormat="1" ht="39">
      <c r="A171" s="36"/>
      <c r="B171" s="37"/>
      <c r="C171" s="38"/>
      <c r="D171" s="202" t="s">
        <v>131</v>
      </c>
      <c r="E171" s="38"/>
      <c r="F171" s="203" t="s">
        <v>1152</v>
      </c>
      <c r="G171" s="38"/>
      <c r="H171" s="38"/>
      <c r="I171" s="110"/>
      <c r="J171" s="38"/>
      <c r="K171" s="38"/>
      <c r="L171" s="41"/>
      <c r="M171" s="204"/>
      <c r="N171" s="205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131</v>
      </c>
      <c r="AU171" s="19" t="s">
        <v>84</v>
      </c>
    </row>
    <row r="172" spans="1:65" s="2" customFormat="1" ht="44.25" customHeight="1">
      <c r="A172" s="36"/>
      <c r="B172" s="37"/>
      <c r="C172" s="189" t="s">
        <v>423</v>
      </c>
      <c r="D172" s="189" t="s">
        <v>124</v>
      </c>
      <c r="E172" s="190" t="s">
        <v>1160</v>
      </c>
      <c r="F172" s="191" t="s">
        <v>1161</v>
      </c>
      <c r="G172" s="192" t="s">
        <v>228</v>
      </c>
      <c r="H172" s="193">
        <v>87</v>
      </c>
      <c r="I172" s="194"/>
      <c r="J172" s="195">
        <f>ROUND(I172*H172,2)</f>
        <v>0</v>
      </c>
      <c r="K172" s="191" t="s">
        <v>128</v>
      </c>
      <c r="L172" s="41"/>
      <c r="M172" s="196" t="s">
        <v>19</v>
      </c>
      <c r="N172" s="197" t="s">
        <v>45</v>
      </c>
      <c r="O172" s="66"/>
      <c r="P172" s="198">
        <f>O172*H172</f>
        <v>0</v>
      </c>
      <c r="Q172" s="198">
        <v>0.156</v>
      </c>
      <c r="R172" s="198">
        <f>Q172*H172</f>
        <v>13.571999999999999</v>
      </c>
      <c r="S172" s="198">
        <v>0</v>
      </c>
      <c r="T172" s="19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0" t="s">
        <v>504</v>
      </c>
      <c r="AT172" s="200" t="s">
        <v>124</v>
      </c>
      <c r="AU172" s="200" t="s">
        <v>84</v>
      </c>
      <c r="AY172" s="19" t="s">
        <v>122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9" t="s">
        <v>82</v>
      </c>
      <c r="BK172" s="201">
        <f>ROUND(I172*H172,2)</f>
        <v>0</v>
      </c>
      <c r="BL172" s="19" t="s">
        <v>504</v>
      </c>
      <c r="BM172" s="200" t="s">
        <v>1162</v>
      </c>
    </row>
    <row r="173" spans="1:65" s="2" customFormat="1" ht="48.75">
      <c r="A173" s="36"/>
      <c r="B173" s="37"/>
      <c r="C173" s="38"/>
      <c r="D173" s="202" t="s">
        <v>131</v>
      </c>
      <c r="E173" s="38"/>
      <c r="F173" s="203" t="s">
        <v>1163</v>
      </c>
      <c r="G173" s="38"/>
      <c r="H173" s="38"/>
      <c r="I173" s="110"/>
      <c r="J173" s="38"/>
      <c r="K173" s="38"/>
      <c r="L173" s="41"/>
      <c r="M173" s="204"/>
      <c r="N173" s="205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131</v>
      </c>
      <c r="AU173" s="19" t="s">
        <v>84</v>
      </c>
    </row>
    <row r="174" spans="1:65" s="13" customFormat="1" ht="11.25">
      <c r="B174" s="206"/>
      <c r="C174" s="207"/>
      <c r="D174" s="202" t="s">
        <v>133</v>
      </c>
      <c r="E174" s="208" t="s">
        <v>19</v>
      </c>
      <c r="F174" s="209" t="s">
        <v>1137</v>
      </c>
      <c r="G174" s="207"/>
      <c r="H174" s="210">
        <v>87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133</v>
      </c>
      <c r="AU174" s="216" t="s">
        <v>84</v>
      </c>
      <c r="AV174" s="13" t="s">
        <v>84</v>
      </c>
      <c r="AW174" s="13" t="s">
        <v>35</v>
      </c>
      <c r="AX174" s="13" t="s">
        <v>82</v>
      </c>
      <c r="AY174" s="216" t="s">
        <v>122</v>
      </c>
    </row>
    <row r="175" spans="1:65" s="2" customFormat="1" ht="16.5" customHeight="1">
      <c r="A175" s="36"/>
      <c r="B175" s="37"/>
      <c r="C175" s="240" t="s">
        <v>429</v>
      </c>
      <c r="D175" s="240" t="s">
        <v>351</v>
      </c>
      <c r="E175" s="241" t="s">
        <v>1164</v>
      </c>
      <c r="F175" s="242" t="s">
        <v>1165</v>
      </c>
      <c r="G175" s="243" t="s">
        <v>330</v>
      </c>
      <c r="H175" s="244">
        <v>13.154</v>
      </c>
      <c r="I175" s="245"/>
      <c r="J175" s="246">
        <f>ROUND(I175*H175,2)</f>
        <v>0</v>
      </c>
      <c r="K175" s="242" t="s">
        <v>128</v>
      </c>
      <c r="L175" s="247"/>
      <c r="M175" s="248" t="s">
        <v>19</v>
      </c>
      <c r="N175" s="249" t="s">
        <v>45</v>
      </c>
      <c r="O175" s="66"/>
      <c r="P175" s="198">
        <f>O175*H175</f>
        <v>0</v>
      </c>
      <c r="Q175" s="198">
        <v>1</v>
      </c>
      <c r="R175" s="198">
        <f>Q175*H175</f>
        <v>13.154</v>
      </c>
      <c r="S175" s="198">
        <v>0</v>
      </c>
      <c r="T175" s="199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0" t="s">
        <v>890</v>
      </c>
      <c r="AT175" s="200" t="s">
        <v>351</v>
      </c>
      <c r="AU175" s="200" t="s">
        <v>84</v>
      </c>
      <c r="AY175" s="19" t="s">
        <v>122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9" t="s">
        <v>82</v>
      </c>
      <c r="BK175" s="201">
        <f>ROUND(I175*H175,2)</f>
        <v>0</v>
      </c>
      <c r="BL175" s="19" t="s">
        <v>890</v>
      </c>
      <c r="BM175" s="200" t="s">
        <v>1166</v>
      </c>
    </row>
    <row r="176" spans="1:65" s="13" customFormat="1" ht="11.25">
      <c r="B176" s="206"/>
      <c r="C176" s="207"/>
      <c r="D176" s="202" t="s">
        <v>133</v>
      </c>
      <c r="E176" s="208" t="s">
        <v>19</v>
      </c>
      <c r="F176" s="209" t="s">
        <v>1167</v>
      </c>
      <c r="G176" s="207"/>
      <c r="H176" s="210">
        <v>13.154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133</v>
      </c>
      <c r="AU176" s="216" t="s">
        <v>84</v>
      </c>
      <c r="AV176" s="13" t="s">
        <v>84</v>
      </c>
      <c r="AW176" s="13" t="s">
        <v>35</v>
      </c>
      <c r="AX176" s="13" t="s">
        <v>82</v>
      </c>
      <c r="AY176" s="216" t="s">
        <v>122</v>
      </c>
    </row>
    <row r="177" spans="1:65" s="2" customFormat="1" ht="16.5" customHeight="1">
      <c r="A177" s="36"/>
      <c r="B177" s="37"/>
      <c r="C177" s="240" t="s">
        <v>433</v>
      </c>
      <c r="D177" s="240" t="s">
        <v>351</v>
      </c>
      <c r="E177" s="241" t="s">
        <v>1168</v>
      </c>
      <c r="F177" s="242" t="s">
        <v>1169</v>
      </c>
      <c r="G177" s="243" t="s">
        <v>228</v>
      </c>
      <c r="H177" s="244">
        <v>87</v>
      </c>
      <c r="I177" s="245"/>
      <c r="J177" s="246">
        <f>ROUND(I177*H177,2)</f>
        <v>0</v>
      </c>
      <c r="K177" s="242" t="s">
        <v>128</v>
      </c>
      <c r="L177" s="247"/>
      <c r="M177" s="248" t="s">
        <v>19</v>
      </c>
      <c r="N177" s="249" t="s">
        <v>45</v>
      </c>
      <c r="O177" s="66"/>
      <c r="P177" s="198">
        <f>O177*H177</f>
        <v>0</v>
      </c>
      <c r="Q177" s="198">
        <v>1.1800000000000001E-3</v>
      </c>
      <c r="R177" s="198">
        <f>Q177*H177</f>
        <v>0.10266</v>
      </c>
      <c r="S177" s="198">
        <v>0</v>
      </c>
      <c r="T177" s="199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0" t="s">
        <v>890</v>
      </c>
      <c r="AT177" s="200" t="s">
        <v>351</v>
      </c>
      <c r="AU177" s="200" t="s">
        <v>84</v>
      </c>
      <c r="AY177" s="19" t="s">
        <v>122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9" t="s">
        <v>82</v>
      </c>
      <c r="BK177" s="201">
        <f>ROUND(I177*H177,2)</f>
        <v>0</v>
      </c>
      <c r="BL177" s="19" t="s">
        <v>890</v>
      </c>
      <c r="BM177" s="200" t="s">
        <v>1170</v>
      </c>
    </row>
    <row r="178" spans="1:65" s="2" customFormat="1" ht="33" customHeight="1">
      <c r="A178" s="36"/>
      <c r="B178" s="37"/>
      <c r="C178" s="189" t="s">
        <v>439</v>
      </c>
      <c r="D178" s="189" t="s">
        <v>124</v>
      </c>
      <c r="E178" s="190" t="s">
        <v>1171</v>
      </c>
      <c r="F178" s="191" t="s">
        <v>1172</v>
      </c>
      <c r="G178" s="192" t="s">
        <v>228</v>
      </c>
      <c r="H178" s="193">
        <v>87</v>
      </c>
      <c r="I178" s="194"/>
      <c r="J178" s="195">
        <f>ROUND(I178*H178,2)</f>
        <v>0</v>
      </c>
      <c r="K178" s="191" t="s">
        <v>128</v>
      </c>
      <c r="L178" s="41"/>
      <c r="M178" s="196" t="s">
        <v>19</v>
      </c>
      <c r="N178" s="197" t="s">
        <v>45</v>
      </c>
      <c r="O178" s="66"/>
      <c r="P178" s="198">
        <f>O178*H178</f>
        <v>0</v>
      </c>
      <c r="Q178" s="198">
        <v>1.2E-4</v>
      </c>
      <c r="R178" s="198">
        <f>Q178*H178</f>
        <v>1.044E-2</v>
      </c>
      <c r="S178" s="198">
        <v>0</v>
      </c>
      <c r="T178" s="199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0" t="s">
        <v>504</v>
      </c>
      <c r="AT178" s="200" t="s">
        <v>124</v>
      </c>
      <c r="AU178" s="200" t="s">
        <v>84</v>
      </c>
      <c r="AY178" s="19" t="s">
        <v>122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9" t="s">
        <v>82</v>
      </c>
      <c r="BK178" s="201">
        <f>ROUND(I178*H178,2)</f>
        <v>0</v>
      </c>
      <c r="BL178" s="19" t="s">
        <v>504</v>
      </c>
      <c r="BM178" s="200" t="s">
        <v>1173</v>
      </c>
    </row>
    <row r="179" spans="1:65" s="2" customFormat="1" ht="21.75" customHeight="1">
      <c r="A179" s="36"/>
      <c r="B179" s="37"/>
      <c r="C179" s="189" t="s">
        <v>445</v>
      </c>
      <c r="D179" s="189" t="s">
        <v>124</v>
      </c>
      <c r="E179" s="190" t="s">
        <v>1174</v>
      </c>
      <c r="F179" s="191" t="s">
        <v>1175</v>
      </c>
      <c r="G179" s="192" t="s">
        <v>228</v>
      </c>
      <c r="H179" s="193">
        <v>4</v>
      </c>
      <c r="I179" s="194"/>
      <c r="J179" s="195">
        <f>ROUND(I179*H179,2)</f>
        <v>0</v>
      </c>
      <c r="K179" s="191" t="s">
        <v>128</v>
      </c>
      <c r="L179" s="41"/>
      <c r="M179" s="196" t="s">
        <v>19</v>
      </c>
      <c r="N179" s="197" t="s">
        <v>45</v>
      </c>
      <c r="O179" s="66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0" t="s">
        <v>504</v>
      </c>
      <c r="AT179" s="200" t="s">
        <v>124</v>
      </c>
      <c r="AU179" s="200" t="s">
        <v>84</v>
      </c>
      <c r="AY179" s="19" t="s">
        <v>122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9" t="s">
        <v>82</v>
      </c>
      <c r="BK179" s="201">
        <f>ROUND(I179*H179,2)</f>
        <v>0</v>
      </c>
      <c r="BL179" s="19" t="s">
        <v>504</v>
      </c>
      <c r="BM179" s="200" t="s">
        <v>1176</v>
      </c>
    </row>
    <row r="180" spans="1:65" s="2" customFormat="1" ht="21.75" customHeight="1">
      <c r="A180" s="36"/>
      <c r="B180" s="37"/>
      <c r="C180" s="240" t="s">
        <v>452</v>
      </c>
      <c r="D180" s="240" t="s">
        <v>351</v>
      </c>
      <c r="E180" s="241" t="s">
        <v>1177</v>
      </c>
      <c r="F180" s="242" t="s">
        <v>1178</v>
      </c>
      <c r="G180" s="243" t="s">
        <v>228</v>
      </c>
      <c r="H180" s="244">
        <v>4.2</v>
      </c>
      <c r="I180" s="245"/>
      <c r="J180" s="246">
        <f>ROUND(I180*H180,2)</f>
        <v>0</v>
      </c>
      <c r="K180" s="242" t="s">
        <v>128</v>
      </c>
      <c r="L180" s="247"/>
      <c r="M180" s="248" t="s">
        <v>19</v>
      </c>
      <c r="N180" s="249" t="s">
        <v>45</v>
      </c>
      <c r="O180" s="66"/>
      <c r="P180" s="198">
        <f>O180*H180</f>
        <v>0</v>
      </c>
      <c r="Q180" s="198">
        <v>2.7E-4</v>
      </c>
      <c r="R180" s="198">
        <f>Q180*H180</f>
        <v>1.134E-3</v>
      </c>
      <c r="S180" s="198">
        <v>0</v>
      </c>
      <c r="T180" s="199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0" t="s">
        <v>322</v>
      </c>
      <c r="AT180" s="200" t="s">
        <v>351</v>
      </c>
      <c r="AU180" s="200" t="s">
        <v>84</v>
      </c>
      <c r="AY180" s="19" t="s">
        <v>122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9" t="s">
        <v>82</v>
      </c>
      <c r="BK180" s="201">
        <f>ROUND(I180*H180,2)</f>
        <v>0</v>
      </c>
      <c r="BL180" s="19" t="s">
        <v>225</v>
      </c>
      <c r="BM180" s="200" t="s">
        <v>1179</v>
      </c>
    </row>
    <row r="181" spans="1:65" s="13" customFormat="1" ht="11.25">
      <c r="B181" s="206"/>
      <c r="C181" s="207"/>
      <c r="D181" s="202" t="s">
        <v>133</v>
      </c>
      <c r="E181" s="208" t="s">
        <v>19</v>
      </c>
      <c r="F181" s="209" t="s">
        <v>1180</v>
      </c>
      <c r="G181" s="207"/>
      <c r="H181" s="210">
        <v>4.2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133</v>
      </c>
      <c r="AU181" s="216" t="s">
        <v>84</v>
      </c>
      <c r="AV181" s="13" t="s">
        <v>84</v>
      </c>
      <c r="AW181" s="13" t="s">
        <v>35</v>
      </c>
      <c r="AX181" s="13" t="s">
        <v>82</v>
      </c>
      <c r="AY181" s="216" t="s">
        <v>122</v>
      </c>
    </row>
    <row r="182" spans="1:65" s="2" customFormat="1" ht="33" customHeight="1">
      <c r="A182" s="36"/>
      <c r="B182" s="37"/>
      <c r="C182" s="189" t="s">
        <v>457</v>
      </c>
      <c r="D182" s="189" t="s">
        <v>124</v>
      </c>
      <c r="E182" s="190" t="s">
        <v>1181</v>
      </c>
      <c r="F182" s="191" t="s">
        <v>1182</v>
      </c>
      <c r="G182" s="192" t="s">
        <v>228</v>
      </c>
      <c r="H182" s="193">
        <v>10</v>
      </c>
      <c r="I182" s="194"/>
      <c r="J182" s="195">
        <f>ROUND(I182*H182,2)</f>
        <v>0</v>
      </c>
      <c r="K182" s="191" t="s">
        <v>128</v>
      </c>
      <c r="L182" s="41"/>
      <c r="M182" s="196" t="s">
        <v>19</v>
      </c>
      <c r="N182" s="197" t="s">
        <v>45</v>
      </c>
      <c r="O182" s="66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0" t="s">
        <v>504</v>
      </c>
      <c r="AT182" s="200" t="s">
        <v>124</v>
      </c>
      <c r="AU182" s="200" t="s">
        <v>84</v>
      </c>
      <c r="AY182" s="19" t="s">
        <v>122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9" t="s">
        <v>82</v>
      </c>
      <c r="BK182" s="201">
        <f>ROUND(I182*H182,2)</f>
        <v>0</v>
      </c>
      <c r="BL182" s="19" t="s">
        <v>504</v>
      </c>
      <c r="BM182" s="200" t="s">
        <v>1183</v>
      </c>
    </row>
    <row r="183" spans="1:65" s="13" customFormat="1" ht="22.5">
      <c r="B183" s="206"/>
      <c r="C183" s="207"/>
      <c r="D183" s="202" t="s">
        <v>133</v>
      </c>
      <c r="E183" s="208" t="s">
        <v>19</v>
      </c>
      <c r="F183" s="209" t="s">
        <v>1184</v>
      </c>
      <c r="G183" s="207"/>
      <c r="H183" s="210">
        <v>10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133</v>
      </c>
      <c r="AU183" s="216" t="s">
        <v>84</v>
      </c>
      <c r="AV183" s="13" t="s">
        <v>84</v>
      </c>
      <c r="AW183" s="13" t="s">
        <v>35</v>
      </c>
      <c r="AX183" s="13" t="s">
        <v>82</v>
      </c>
      <c r="AY183" s="216" t="s">
        <v>122</v>
      </c>
    </row>
    <row r="184" spans="1:65" s="2" customFormat="1" ht="21.75" customHeight="1">
      <c r="A184" s="36"/>
      <c r="B184" s="37"/>
      <c r="C184" s="240" t="s">
        <v>462</v>
      </c>
      <c r="D184" s="240" t="s">
        <v>351</v>
      </c>
      <c r="E184" s="241" t="s">
        <v>1185</v>
      </c>
      <c r="F184" s="242" t="s">
        <v>1186</v>
      </c>
      <c r="G184" s="243" t="s">
        <v>228</v>
      </c>
      <c r="H184" s="244">
        <v>10.5</v>
      </c>
      <c r="I184" s="245"/>
      <c r="J184" s="246">
        <f>ROUND(I184*H184,2)</f>
        <v>0</v>
      </c>
      <c r="K184" s="242" t="s">
        <v>128</v>
      </c>
      <c r="L184" s="247"/>
      <c r="M184" s="248" t="s">
        <v>19</v>
      </c>
      <c r="N184" s="249" t="s">
        <v>45</v>
      </c>
      <c r="O184" s="66"/>
      <c r="P184" s="198">
        <f>O184*H184</f>
        <v>0</v>
      </c>
      <c r="Q184" s="198">
        <v>6.8999999999999997E-4</v>
      </c>
      <c r="R184" s="198">
        <f>Q184*H184</f>
        <v>7.2449999999999997E-3</v>
      </c>
      <c r="S184" s="198">
        <v>0</v>
      </c>
      <c r="T184" s="199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0" t="s">
        <v>322</v>
      </c>
      <c r="AT184" s="200" t="s">
        <v>351</v>
      </c>
      <c r="AU184" s="200" t="s">
        <v>84</v>
      </c>
      <c r="AY184" s="19" t="s">
        <v>122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9" t="s">
        <v>82</v>
      </c>
      <c r="BK184" s="201">
        <f>ROUND(I184*H184,2)</f>
        <v>0</v>
      </c>
      <c r="BL184" s="19" t="s">
        <v>225</v>
      </c>
      <c r="BM184" s="200" t="s">
        <v>1187</v>
      </c>
    </row>
    <row r="185" spans="1:65" s="13" customFormat="1" ht="11.25">
      <c r="B185" s="206"/>
      <c r="C185" s="207"/>
      <c r="D185" s="202" t="s">
        <v>133</v>
      </c>
      <c r="E185" s="208" t="s">
        <v>19</v>
      </c>
      <c r="F185" s="209" t="s">
        <v>1188</v>
      </c>
      <c r="G185" s="207"/>
      <c r="H185" s="210">
        <v>10.5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133</v>
      </c>
      <c r="AU185" s="216" t="s">
        <v>84</v>
      </c>
      <c r="AV185" s="13" t="s">
        <v>84</v>
      </c>
      <c r="AW185" s="13" t="s">
        <v>35</v>
      </c>
      <c r="AX185" s="13" t="s">
        <v>82</v>
      </c>
      <c r="AY185" s="216" t="s">
        <v>122</v>
      </c>
    </row>
    <row r="186" spans="1:65" s="2" customFormat="1" ht="33" customHeight="1">
      <c r="A186" s="36"/>
      <c r="B186" s="37"/>
      <c r="C186" s="189" t="s">
        <v>468</v>
      </c>
      <c r="D186" s="189" t="s">
        <v>124</v>
      </c>
      <c r="E186" s="190" t="s">
        <v>1189</v>
      </c>
      <c r="F186" s="191" t="s">
        <v>1190</v>
      </c>
      <c r="G186" s="192" t="s">
        <v>228</v>
      </c>
      <c r="H186" s="193">
        <v>87</v>
      </c>
      <c r="I186" s="194"/>
      <c r="J186" s="195">
        <f>ROUND(I186*H186,2)</f>
        <v>0</v>
      </c>
      <c r="K186" s="191" t="s">
        <v>128</v>
      </c>
      <c r="L186" s="41"/>
      <c r="M186" s="196" t="s">
        <v>19</v>
      </c>
      <c r="N186" s="197" t="s">
        <v>45</v>
      </c>
      <c r="O186" s="66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0" t="s">
        <v>504</v>
      </c>
      <c r="AT186" s="200" t="s">
        <v>124</v>
      </c>
      <c r="AU186" s="200" t="s">
        <v>84</v>
      </c>
      <c r="AY186" s="19" t="s">
        <v>122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9" t="s">
        <v>82</v>
      </c>
      <c r="BK186" s="201">
        <f>ROUND(I186*H186,2)</f>
        <v>0</v>
      </c>
      <c r="BL186" s="19" t="s">
        <v>504</v>
      </c>
      <c r="BM186" s="200" t="s">
        <v>1191</v>
      </c>
    </row>
    <row r="187" spans="1:65" s="13" customFormat="1" ht="11.25">
      <c r="B187" s="206"/>
      <c r="C187" s="207"/>
      <c r="D187" s="202" t="s">
        <v>133</v>
      </c>
      <c r="E187" s="208" t="s">
        <v>19</v>
      </c>
      <c r="F187" s="209" t="s">
        <v>1137</v>
      </c>
      <c r="G187" s="207"/>
      <c r="H187" s="210">
        <v>87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133</v>
      </c>
      <c r="AU187" s="216" t="s">
        <v>84</v>
      </c>
      <c r="AV187" s="13" t="s">
        <v>84</v>
      </c>
      <c r="AW187" s="13" t="s">
        <v>35</v>
      </c>
      <c r="AX187" s="13" t="s">
        <v>82</v>
      </c>
      <c r="AY187" s="216" t="s">
        <v>122</v>
      </c>
    </row>
    <row r="188" spans="1:65" s="2" customFormat="1" ht="44.25" customHeight="1">
      <c r="A188" s="36"/>
      <c r="B188" s="37"/>
      <c r="C188" s="189" t="s">
        <v>475</v>
      </c>
      <c r="D188" s="189" t="s">
        <v>124</v>
      </c>
      <c r="E188" s="190" t="s">
        <v>1192</v>
      </c>
      <c r="F188" s="191" t="s">
        <v>1193</v>
      </c>
      <c r="G188" s="192" t="s">
        <v>241</v>
      </c>
      <c r="H188" s="193">
        <v>48</v>
      </c>
      <c r="I188" s="194"/>
      <c r="J188" s="195">
        <f>ROUND(I188*H188,2)</f>
        <v>0</v>
      </c>
      <c r="K188" s="191" t="s">
        <v>128</v>
      </c>
      <c r="L188" s="41"/>
      <c r="M188" s="196" t="s">
        <v>19</v>
      </c>
      <c r="N188" s="197" t="s">
        <v>45</v>
      </c>
      <c r="O188" s="66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0" t="s">
        <v>504</v>
      </c>
      <c r="AT188" s="200" t="s">
        <v>124</v>
      </c>
      <c r="AU188" s="200" t="s">
        <v>84</v>
      </c>
      <c r="AY188" s="19" t="s">
        <v>122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9" t="s">
        <v>82</v>
      </c>
      <c r="BK188" s="201">
        <f>ROUND(I188*H188,2)</f>
        <v>0</v>
      </c>
      <c r="BL188" s="19" t="s">
        <v>504</v>
      </c>
      <c r="BM188" s="200" t="s">
        <v>1194</v>
      </c>
    </row>
    <row r="189" spans="1:65" s="2" customFormat="1" ht="58.5">
      <c r="A189" s="36"/>
      <c r="B189" s="37"/>
      <c r="C189" s="38"/>
      <c r="D189" s="202" t="s">
        <v>131</v>
      </c>
      <c r="E189" s="38"/>
      <c r="F189" s="203" t="s">
        <v>1195</v>
      </c>
      <c r="G189" s="38"/>
      <c r="H189" s="38"/>
      <c r="I189" s="110"/>
      <c r="J189" s="38"/>
      <c r="K189" s="38"/>
      <c r="L189" s="41"/>
      <c r="M189" s="204"/>
      <c r="N189" s="205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131</v>
      </c>
      <c r="AU189" s="19" t="s">
        <v>84</v>
      </c>
    </row>
    <row r="190" spans="1:65" s="13" customFormat="1" ht="11.25">
      <c r="B190" s="206"/>
      <c r="C190" s="207"/>
      <c r="D190" s="202" t="s">
        <v>133</v>
      </c>
      <c r="E190" s="208" t="s">
        <v>19</v>
      </c>
      <c r="F190" s="209" t="s">
        <v>1196</v>
      </c>
      <c r="G190" s="207"/>
      <c r="H190" s="210">
        <v>24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133</v>
      </c>
      <c r="AU190" s="216" t="s">
        <v>84</v>
      </c>
      <c r="AV190" s="13" t="s">
        <v>84</v>
      </c>
      <c r="AW190" s="13" t="s">
        <v>35</v>
      </c>
      <c r="AX190" s="13" t="s">
        <v>74</v>
      </c>
      <c r="AY190" s="216" t="s">
        <v>122</v>
      </c>
    </row>
    <row r="191" spans="1:65" s="13" customFormat="1" ht="11.25">
      <c r="B191" s="206"/>
      <c r="C191" s="207"/>
      <c r="D191" s="202" t="s">
        <v>133</v>
      </c>
      <c r="E191" s="208" t="s">
        <v>19</v>
      </c>
      <c r="F191" s="209" t="s">
        <v>1197</v>
      </c>
      <c r="G191" s="207"/>
      <c r="H191" s="210">
        <v>24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133</v>
      </c>
      <c r="AU191" s="216" t="s">
        <v>84</v>
      </c>
      <c r="AV191" s="13" t="s">
        <v>84</v>
      </c>
      <c r="AW191" s="13" t="s">
        <v>35</v>
      </c>
      <c r="AX191" s="13" t="s">
        <v>74</v>
      </c>
      <c r="AY191" s="216" t="s">
        <v>122</v>
      </c>
    </row>
    <row r="192" spans="1:65" s="14" customFormat="1" ht="11.25">
      <c r="B192" s="217"/>
      <c r="C192" s="218"/>
      <c r="D192" s="202" t="s">
        <v>133</v>
      </c>
      <c r="E192" s="219" t="s">
        <v>19</v>
      </c>
      <c r="F192" s="220" t="s">
        <v>153</v>
      </c>
      <c r="G192" s="218"/>
      <c r="H192" s="221">
        <v>48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133</v>
      </c>
      <c r="AU192" s="227" t="s">
        <v>84</v>
      </c>
      <c r="AV192" s="14" t="s">
        <v>129</v>
      </c>
      <c r="AW192" s="14" t="s">
        <v>35</v>
      </c>
      <c r="AX192" s="14" t="s">
        <v>82</v>
      </c>
      <c r="AY192" s="227" t="s">
        <v>122</v>
      </c>
    </row>
    <row r="193" spans="1:65" s="2" customFormat="1" ht="44.25" customHeight="1">
      <c r="A193" s="36"/>
      <c r="B193" s="37"/>
      <c r="C193" s="189" t="s">
        <v>480</v>
      </c>
      <c r="D193" s="189" t="s">
        <v>124</v>
      </c>
      <c r="E193" s="190" t="s">
        <v>1198</v>
      </c>
      <c r="F193" s="191" t="s">
        <v>1199</v>
      </c>
      <c r="G193" s="192" t="s">
        <v>241</v>
      </c>
      <c r="H193" s="193">
        <v>7.37</v>
      </c>
      <c r="I193" s="194"/>
      <c r="J193" s="195">
        <f>ROUND(I193*H193,2)</f>
        <v>0</v>
      </c>
      <c r="K193" s="191" t="s">
        <v>128</v>
      </c>
      <c r="L193" s="41"/>
      <c r="M193" s="196" t="s">
        <v>19</v>
      </c>
      <c r="N193" s="197" t="s">
        <v>45</v>
      </c>
      <c r="O193" s="66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0" t="s">
        <v>504</v>
      </c>
      <c r="AT193" s="200" t="s">
        <v>124</v>
      </c>
      <c r="AU193" s="200" t="s">
        <v>84</v>
      </c>
      <c r="AY193" s="19" t="s">
        <v>122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9" t="s">
        <v>82</v>
      </c>
      <c r="BK193" s="201">
        <f>ROUND(I193*H193,2)</f>
        <v>0</v>
      </c>
      <c r="BL193" s="19" t="s">
        <v>504</v>
      </c>
      <c r="BM193" s="200" t="s">
        <v>1200</v>
      </c>
    </row>
    <row r="194" spans="1:65" s="2" customFormat="1" ht="58.5">
      <c r="A194" s="36"/>
      <c r="B194" s="37"/>
      <c r="C194" s="38"/>
      <c r="D194" s="202" t="s">
        <v>131</v>
      </c>
      <c r="E194" s="38"/>
      <c r="F194" s="203" t="s">
        <v>1195</v>
      </c>
      <c r="G194" s="38"/>
      <c r="H194" s="38"/>
      <c r="I194" s="110"/>
      <c r="J194" s="38"/>
      <c r="K194" s="38"/>
      <c r="L194" s="41"/>
      <c r="M194" s="204"/>
      <c r="N194" s="205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131</v>
      </c>
      <c r="AU194" s="19" t="s">
        <v>84</v>
      </c>
    </row>
    <row r="195" spans="1:65" s="13" customFormat="1" ht="11.25">
      <c r="B195" s="206"/>
      <c r="C195" s="207"/>
      <c r="D195" s="202" t="s">
        <v>133</v>
      </c>
      <c r="E195" s="208" t="s">
        <v>19</v>
      </c>
      <c r="F195" s="209" t="s">
        <v>1201</v>
      </c>
      <c r="G195" s="207"/>
      <c r="H195" s="210">
        <v>6.09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133</v>
      </c>
      <c r="AU195" s="216" t="s">
        <v>84</v>
      </c>
      <c r="AV195" s="13" t="s">
        <v>84</v>
      </c>
      <c r="AW195" s="13" t="s">
        <v>35</v>
      </c>
      <c r="AX195" s="13" t="s">
        <v>74</v>
      </c>
      <c r="AY195" s="216" t="s">
        <v>122</v>
      </c>
    </row>
    <row r="196" spans="1:65" s="13" customFormat="1" ht="11.25">
      <c r="B196" s="206"/>
      <c r="C196" s="207"/>
      <c r="D196" s="202" t="s">
        <v>133</v>
      </c>
      <c r="E196" s="208" t="s">
        <v>19</v>
      </c>
      <c r="F196" s="209" t="s">
        <v>1202</v>
      </c>
      <c r="G196" s="207"/>
      <c r="H196" s="210">
        <v>1.28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133</v>
      </c>
      <c r="AU196" s="216" t="s">
        <v>84</v>
      </c>
      <c r="AV196" s="13" t="s">
        <v>84</v>
      </c>
      <c r="AW196" s="13" t="s">
        <v>35</v>
      </c>
      <c r="AX196" s="13" t="s">
        <v>74</v>
      </c>
      <c r="AY196" s="216" t="s">
        <v>122</v>
      </c>
    </row>
    <row r="197" spans="1:65" s="14" customFormat="1" ht="11.25">
      <c r="B197" s="217"/>
      <c r="C197" s="218"/>
      <c r="D197" s="202" t="s">
        <v>133</v>
      </c>
      <c r="E197" s="219" t="s">
        <v>19</v>
      </c>
      <c r="F197" s="220" t="s">
        <v>153</v>
      </c>
      <c r="G197" s="218"/>
      <c r="H197" s="221">
        <v>7.37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133</v>
      </c>
      <c r="AU197" s="227" t="s">
        <v>84</v>
      </c>
      <c r="AV197" s="14" t="s">
        <v>129</v>
      </c>
      <c r="AW197" s="14" t="s">
        <v>35</v>
      </c>
      <c r="AX197" s="14" t="s">
        <v>82</v>
      </c>
      <c r="AY197" s="227" t="s">
        <v>122</v>
      </c>
    </row>
    <row r="198" spans="1:65" s="2" customFormat="1" ht="55.5" customHeight="1">
      <c r="A198" s="36"/>
      <c r="B198" s="37"/>
      <c r="C198" s="189" t="s">
        <v>486</v>
      </c>
      <c r="D198" s="189" t="s">
        <v>124</v>
      </c>
      <c r="E198" s="190" t="s">
        <v>1203</v>
      </c>
      <c r="F198" s="191" t="s">
        <v>1204</v>
      </c>
      <c r="G198" s="192" t="s">
        <v>241</v>
      </c>
      <c r="H198" s="193">
        <v>110.55</v>
      </c>
      <c r="I198" s="194"/>
      <c r="J198" s="195">
        <f>ROUND(I198*H198,2)</f>
        <v>0</v>
      </c>
      <c r="K198" s="191" t="s">
        <v>128</v>
      </c>
      <c r="L198" s="41"/>
      <c r="M198" s="196" t="s">
        <v>19</v>
      </c>
      <c r="N198" s="197" t="s">
        <v>45</v>
      </c>
      <c r="O198" s="66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0" t="s">
        <v>504</v>
      </c>
      <c r="AT198" s="200" t="s">
        <v>124</v>
      </c>
      <c r="AU198" s="200" t="s">
        <v>84</v>
      </c>
      <c r="AY198" s="19" t="s">
        <v>122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9" t="s">
        <v>82</v>
      </c>
      <c r="BK198" s="201">
        <f>ROUND(I198*H198,2)</f>
        <v>0</v>
      </c>
      <c r="BL198" s="19" t="s">
        <v>504</v>
      </c>
      <c r="BM198" s="200" t="s">
        <v>1205</v>
      </c>
    </row>
    <row r="199" spans="1:65" s="2" customFormat="1" ht="58.5">
      <c r="A199" s="36"/>
      <c r="B199" s="37"/>
      <c r="C199" s="38"/>
      <c r="D199" s="202" t="s">
        <v>131</v>
      </c>
      <c r="E199" s="38"/>
      <c r="F199" s="203" t="s">
        <v>1195</v>
      </c>
      <c r="G199" s="38"/>
      <c r="H199" s="38"/>
      <c r="I199" s="110"/>
      <c r="J199" s="38"/>
      <c r="K199" s="38"/>
      <c r="L199" s="41"/>
      <c r="M199" s="204"/>
      <c r="N199" s="205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131</v>
      </c>
      <c r="AU199" s="19" t="s">
        <v>84</v>
      </c>
    </row>
    <row r="200" spans="1:65" s="13" customFormat="1" ht="11.25">
      <c r="B200" s="206"/>
      <c r="C200" s="207"/>
      <c r="D200" s="202" t="s">
        <v>133</v>
      </c>
      <c r="E200" s="208" t="s">
        <v>19</v>
      </c>
      <c r="F200" s="209" t="s">
        <v>1206</v>
      </c>
      <c r="G200" s="207"/>
      <c r="H200" s="210">
        <v>110.55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133</v>
      </c>
      <c r="AU200" s="216" t="s">
        <v>84</v>
      </c>
      <c r="AV200" s="13" t="s">
        <v>84</v>
      </c>
      <c r="AW200" s="13" t="s">
        <v>35</v>
      </c>
      <c r="AX200" s="13" t="s">
        <v>82</v>
      </c>
      <c r="AY200" s="216" t="s">
        <v>122</v>
      </c>
    </row>
    <row r="201" spans="1:65" s="2" customFormat="1" ht="16.5" customHeight="1">
      <c r="A201" s="36"/>
      <c r="B201" s="37"/>
      <c r="C201" s="189" t="s">
        <v>494</v>
      </c>
      <c r="D201" s="189" t="s">
        <v>124</v>
      </c>
      <c r="E201" s="190" t="s">
        <v>1207</v>
      </c>
      <c r="F201" s="191" t="s">
        <v>1208</v>
      </c>
      <c r="G201" s="192" t="s">
        <v>241</v>
      </c>
      <c r="H201" s="193">
        <v>7.37</v>
      </c>
      <c r="I201" s="194"/>
      <c r="J201" s="195">
        <f>ROUND(I201*H201,2)</f>
        <v>0</v>
      </c>
      <c r="K201" s="191" t="s">
        <v>128</v>
      </c>
      <c r="L201" s="41"/>
      <c r="M201" s="196" t="s">
        <v>19</v>
      </c>
      <c r="N201" s="197" t="s">
        <v>45</v>
      </c>
      <c r="O201" s="66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0" t="s">
        <v>129</v>
      </c>
      <c r="AT201" s="200" t="s">
        <v>124</v>
      </c>
      <c r="AU201" s="200" t="s">
        <v>84</v>
      </c>
      <c r="AY201" s="19" t="s">
        <v>122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9" t="s">
        <v>82</v>
      </c>
      <c r="BK201" s="201">
        <f>ROUND(I201*H201,2)</f>
        <v>0</v>
      </c>
      <c r="BL201" s="19" t="s">
        <v>129</v>
      </c>
      <c r="BM201" s="200" t="s">
        <v>1209</v>
      </c>
    </row>
    <row r="202" spans="1:65" s="2" customFormat="1" ht="360.75">
      <c r="A202" s="36"/>
      <c r="B202" s="37"/>
      <c r="C202" s="38"/>
      <c r="D202" s="202" t="s">
        <v>131</v>
      </c>
      <c r="E202" s="38"/>
      <c r="F202" s="203" t="s">
        <v>1210</v>
      </c>
      <c r="G202" s="38"/>
      <c r="H202" s="38"/>
      <c r="I202" s="110"/>
      <c r="J202" s="38"/>
      <c r="K202" s="38"/>
      <c r="L202" s="41"/>
      <c r="M202" s="204"/>
      <c r="N202" s="205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131</v>
      </c>
      <c r="AU202" s="19" t="s">
        <v>84</v>
      </c>
    </row>
    <row r="203" spans="1:65" s="2" customFormat="1" ht="33" customHeight="1">
      <c r="A203" s="36"/>
      <c r="B203" s="37"/>
      <c r="C203" s="189" t="s">
        <v>499</v>
      </c>
      <c r="D203" s="189" t="s">
        <v>124</v>
      </c>
      <c r="E203" s="190" t="s">
        <v>328</v>
      </c>
      <c r="F203" s="191" t="s">
        <v>329</v>
      </c>
      <c r="G203" s="192" t="s">
        <v>330</v>
      </c>
      <c r="H203" s="193">
        <v>12.529</v>
      </c>
      <c r="I203" s="194"/>
      <c r="J203" s="195">
        <f>ROUND(I203*H203,2)</f>
        <v>0</v>
      </c>
      <c r="K203" s="191" t="s">
        <v>128</v>
      </c>
      <c r="L203" s="41"/>
      <c r="M203" s="196" t="s">
        <v>19</v>
      </c>
      <c r="N203" s="197" t="s">
        <v>45</v>
      </c>
      <c r="O203" s="66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0" t="s">
        <v>129</v>
      </c>
      <c r="AT203" s="200" t="s">
        <v>124</v>
      </c>
      <c r="AU203" s="200" t="s">
        <v>84</v>
      </c>
      <c r="AY203" s="19" t="s">
        <v>122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9" t="s">
        <v>82</v>
      </c>
      <c r="BK203" s="201">
        <f>ROUND(I203*H203,2)</f>
        <v>0</v>
      </c>
      <c r="BL203" s="19" t="s">
        <v>129</v>
      </c>
      <c r="BM203" s="200" t="s">
        <v>1211</v>
      </c>
    </row>
    <row r="204" spans="1:65" s="2" customFormat="1" ht="39">
      <c r="A204" s="36"/>
      <c r="B204" s="37"/>
      <c r="C204" s="38"/>
      <c r="D204" s="202" t="s">
        <v>131</v>
      </c>
      <c r="E204" s="38"/>
      <c r="F204" s="203" t="s">
        <v>332</v>
      </c>
      <c r="G204" s="38"/>
      <c r="H204" s="38"/>
      <c r="I204" s="110"/>
      <c r="J204" s="38"/>
      <c r="K204" s="38"/>
      <c r="L204" s="41"/>
      <c r="M204" s="204"/>
      <c r="N204" s="205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131</v>
      </c>
      <c r="AU204" s="19" t="s">
        <v>84</v>
      </c>
    </row>
    <row r="205" spans="1:65" s="13" customFormat="1" ht="11.25">
      <c r="B205" s="206"/>
      <c r="C205" s="207"/>
      <c r="D205" s="202" t="s">
        <v>133</v>
      </c>
      <c r="E205" s="208" t="s">
        <v>19</v>
      </c>
      <c r="F205" s="209" t="s">
        <v>1212</v>
      </c>
      <c r="G205" s="207"/>
      <c r="H205" s="210">
        <v>12.529</v>
      </c>
      <c r="I205" s="211"/>
      <c r="J205" s="207"/>
      <c r="K205" s="207"/>
      <c r="L205" s="212"/>
      <c r="M205" s="265"/>
      <c r="N205" s="266"/>
      <c r="O205" s="266"/>
      <c r="P205" s="266"/>
      <c r="Q205" s="266"/>
      <c r="R205" s="266"/>
      <c r="S205" s="266"/>
      <c r="T205" s="267"/>
      <c r="AT205" s="216" t="s">
        <v>133</v>
      </c>
      <c r="AU205" s="216" t="s">
        <v>84</v>
      </c>
      <c r="AV205" s="13" t="s">
        <v>84</v>
      </c>
      <c r="AW205" s="13" t="s">
        <v>35</v>
      </c>
      <c r="AX205" s="13" t="s">
        <v>82</v>
      </c>
      <c r="AY205" s="216" t="s">
        <v>122</v>
      </c>
    </row>
    <row r="206" spans="1:65" s="2" customFormat="1" ht="6.95" customHeight="1">
      <c r="A206" s="36"/>
      <c r="B206" s="49"/>
      <c r="C206" s="50"/>
      <c r="D206" s="50"/>
      <c r="E206" s="50"/>
      <c r="F206" s="50"/>
      <c r="G206" s="50"/>
      <c r="H206" s="50"/>
      <c r="I206" s="138"/>
      <c r="J206" s="50"/>
      <c r="K206" s="50"/>
      <c r="L206" s="41"/>
      <c r="M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</row>
  </sheetData>
  <sheetProtection algorithmName="SHA-512" hashValue="fHdxyfHOE+GeSGUN2QKXR6nteSoLBZ7aoj7H58ic7u8Io+FOO9qS53BvT2UQav9WX1/H69zxi9xx1e88C3FKOw==" saltValue="v3EsrGog9rhRKBvANlzMnG3rEbb7U/9rTs5FcexrdzOlnlevFSMiY394c9wxu57lmMOTxq0SFm8V7eIL5RL8BQ==" spinCount="100000" sheet="1" objects="1" scenarios="1" formatColumns="0" formatRows="0" autoFilter="0"/>
  <autoFilter ref="C81:K20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84</v>
      </c>
    </row>
    <row r="4" spans="1:46" s="1" customFormat="1" ht="24.95" customHeight="1">
      <c r="B4" s="22"/>
      <c r="D4" s="107" t="s">
        <v>91</v>
      </c>
      <c r="I4" s="103"/>
      <c r="L4" s="22"/>
      <c r="M4" s="108" t="s">
        <v>10</v>
      </c>
      <c r="AT4" s="19" t="s">
        <v>4</v>
      </c>
    </row>
    <row r="5" spans="1:46" s="1" customFormat="1" ht="6.95" customHeight="1">
      <c r="B5" s="22"/>
      <c r="I5" s="103"/>
      <c r="L5" s="22"/>
    </row>
    <row r="6" spans="1:46" s="1" customFormat="1" ht="12" customHeight="1">
      <c r="B6" s="22"/>
      <c r="D6" s="109" t="s">
        <v>16</v>
      </c>
      <c r="I6" s="103"/>
      <c r="L6" s="22"/>
    </row>
    <row r="7" spans="1:46" s="1" customFormat="1" ht="23.25" customHeight="1">
      <c r="B7" s="22"/>
      <c r="E7" s="386" t="str">
        <f>'Rekapitulace stavby'!K6</f>
        <v>BESIP 2970298 Pod Školou – Nepomucká_2970299 Pod Školou – Slávy Horníka</v>
      </c>
      <c r="F7" s="387"/>
      <c r="G7" s="387"/>
      <c r="H7" s="387"/>
      <c r="I7" s="103"/>
      <c r="L7" s="22"/>
    </row>
    <row r="8" spans="1:46" s="2" customFormat="1" ht="12" customHeight="1">
      <c r="A8" s="36"/>
      <c r="B8" s="41"/>
      <c r="C8" s="36"/>
      <c r="D8" s="109" t="s">
        <v>92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8" t="s">
        <v>1213</v>
      </c>
      <c r="F9" s="389"/>
      <c r="G9" s="389"/>
      <c r="H9" s="389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9" t="s">
        <v>21</v>
      </c>
      <c r="E12" s="36"/>
      <c r="F12" s="112" t="s">
        <v>22</v>
      </c>
      <c r="G12" s="36"/>
      <c r="H12" s="36"/>
      <c r="I12" s="113" t="s">
        <v>23</v>
      </c>
      <c r="J12" s="114" t="str">
        <f>'Rekapitulace stavby'!AN8</f>
        <v>16. 5. 2019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">
        <v>27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2" t="s">
        <v>28</v>
      </c>
      <c r="F15" s="36"/>
      <c r="G15" s="36"/>
      <c r="H15" s="36"/>
      <c r="I15" s="113" t="s">
        <v>29</v>
      </c>
      <c r="J15" s="112" t="s">
        <v>19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30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3" t="s">
        <v>29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32</v>
      </c>
      <c r="E20" s="36"/>
      <c r="F20" s="36"/>
      <c r="G20" s="36"/>
      <c r="H20" s="36"/>
      <c r="I20" s="113" t="s">
        <v>26</v>
      </c>
      <c r="J20" s="112" t="s">
        <v>33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34</v>
      </c>
      <c r="F21" s="36"/>
      <c r="G21" s="36"/>
      <c r="H21" s="36"/>
      <c r="I21" s="113" t="s">
        <v>29</v>
      </c>
      <c r="J21" s="112" t="s">
        <v>19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36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29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38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5"/>
      <c r="B27" s="116"/>
      <c r="C27" s="115"/>
      <c r="D27" s="115"/>
      <c r="E27" s="392" t="s">
        <v>39</v>
      </c>
      <c r="F27" s="392"/>
      <c r="G27" s="392"/>
      <c r="H27" s="392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40</v>
      </c>
      <c r="E30" s="36"/>
      <c r="F30" s="36"/>
      <c r="G30" s="36"/>
      <c r="H30" s="36"/>
      <c r="I30" s="110"/>
      <c r="J30" s="122">
        <f>ROUND(J85, 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42</v>
      </c>
      <c r="G32" s="36"/>
      <c r="H32" s="36"/>
      <c r="I32" s="124" t="s">
        <v>41</v>
      </c>
      <c r="J32" s="123" t="s">
        <v>43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44</v>
      </c>
      <c r="E33" s="109" t="s">
        <v>45</v>
      </c>
      <c r="F33" s="126">
        <f>ROUND((SUM(BE85:BE113)),  2)</f>
        <v>0</v>
      </c>
      <c r="G33" s="36"/>
      <c r="H33" s="36"/>
      <c r="I33" s="127">
        <v>0.21</v>
      </c>
      <c r="J33" s="126">
        <f>ROUND(((SUM(BE85:BE113))*I33),  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46</v>
      </c>
      <c r="F34" s="126">
        <f>ROUND((SUM(BF85:BF113)),  2)</f>
        <v>0</v>
      </c>
      <c r="G34" s="36"/>
      <c r="H34" s="36"/>
      <c r="I34" s="127">
        <v>0.15</v>
      </c>
      <c r="J34" s="126">
        <f>ROUND(((SUM(BF85:BF113))*I34),  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9" t="s">
        <v>47</v>
      </c>
      <c r="F35" s="126">
        <f>ROUND((SUM(BG85:BG113)),  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9" t="s">
        <v>48</v>
      </c>
      <c r="F36" s="126">
        <f>ROUND((SUM(BH85:BH113)),  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9" t="s">
        <v>49</v>
      </c>
      <c r="F37" s="126">
        <f>ROUND((SUM(BI85:BI113)),  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50</v>
      </c>
      <c r="E39" s="130"/>
      <c r="F39" s="130"/>
      <c r="G39" s="131" t="s">
        <v>51</v>
      </c>
      <c r="H39" s="132" t="s">
        <v>52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93" t="str">
        <f>E7</f>
        <v>BESIP 2970298 Pod Školou – Nepomucká_2970299 Pod Školou – Slávy Horníka</v>
      </c>
      <c r="F48" s="394"/>
      <c r="G48" s="394"/>
      <c r="H48" s="394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5" t="str">
        <f>E9</f>
        <v>VON - VEDLEJŠÍ A OSTATNÍ NÁKLADY</v>
      </c>
      <c r="F50" s="395"/>
      <c r="G50" s="395"/>
      <c r="H50" s="395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5 – Košíře</v>
      </c>
      <c r="G52" s="38"/>
      <c r="H52" s="38"/>
      <c r="I52" s="113" t="s">
        <v>23</v>
      </c>
      <c r="J52" s="61" t="str">
        <f>IF(J12="","",J12)</f>
        <v>16. 5. 2019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Technická správa komunikací hl. m. Prahy, a.s.</v>
      </c>
      <c r="G54" s="38"/>
      <c r="H54" s="38"/>
      <c r="I54" s="113" t="s">
        <v>32</v>
      </c>
      <c r="J54" s="34" t="str">
        <f>E21</f>
        <v>LABRON s.r.o.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3" t="s">
        <v>36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2" t="s">
        <v>95</v>
      </c>
      <c r="D57" s="143"/>
      <c r="E57" s="143"/>
      <c r="F57" s="143"/>
      <c r="G57" s="143"/>
      <c r="H57" s="143"/>
      <c r="I57" s="144"/>
      <c r="J57" s="145" t="s">
        <v>96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72</v>
      </c>
      <c r="D59" s="38"/>
      <c r="E59" s="38"/>
      <c r="F59" s="38"/>
      <c r="G59" s="38"/>
      <c r="H59" s="38"/>
      <c r="I59" s="110"/>
      <c r="J59" s="79">
        <f>J85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97</v>
      </c>
    </row>
    <row r="60" spans="1:47" s="9" customFormat="1" ht="24.95" customHeight="1">
      <c r="B60" s="147"/>
      <c r="C60" s="148"/>
      <c r="D60" s="149" t="s">
        <v>1214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1:47" s="10" customFormat="1" ht="19.899999999999999" customHeight="1">
      <c r="B61" s="154"/>
      <c r="C61" s="155"/>
      <c r="D61" s="156" t="s">
        <v>1215</v>
      </c>
      <c r="E61" s="157"/>
      <c r="F61" s="157"/>
      <c r="G61" s="157"/>
      <c r="H61" s="157"/>
      <c r="I61" s="158"/>
      <c r="J61" s="159">
        <f>J87</f>
        <v>0</v>
      </c>
      <c r="K61" s="155"/>
      <c r="L61" s="160"/>
    </row>
    <row r="62" spans="1:47" s="10" customFormat="1" ht="19.899999999999999" customHeight="1">
      <c r="B62" s="154"/>
      <c r="C62" s="155"/>
      <c r="D62" s="156" t="s">
        <v>1216</v>
      </c>
      <c r="E62" s="157"/>
      <c r="F62" s="157"/>
      <c r="G62" s="157"/>
      <c r="H62" s="157"/>
      <c r="I62" s="158"/>
      <c r="J62" s="159">
        <f>J96</f>
        <v>0</v>
      </c>
      <c r="K62" s="155"/>
      <c r="L62" s="160"/>
    </row>
    <row r="63" spans="1:47" s="10" customFormat="1" ht="19.899999999999999" customHeight="1">
      <c r="B63" s="154"/>
      <c r="C63" s="155"/>
      <c r="D63" s="156" t="s">
        <v>1217</v>
      </c>
      <c r="E63" s="157"/>
      <c r="F63" s="157"/>
      <c r="G63" s="157"/>
      <c r="H63" s="157"/>
      <c r="I63" s="158"/>
      <c r="J63" s="159">
        <f>J101</f>
        <v>0</v>
      </c>
      <c r="K63" s="155"/>
      <c r="L63" s="160"/>
    </row>
    <row r="64" spans="1:47" s="10" customFormat="1" ht="19.899999999999999" customHeight="1">
      <c r="B64" s="154"/>
      <c r="C64" s="155"/>
      <c r="D64" s="156" t="s">
        <v>1218</v>
      </c>
      <c r="E64" s="157"/>
      <c r="F64" s="157"/>
      <c r="G64" s="157"/>
      <c r="H64" s="157"/>
      <c r="I64" s="158"/>
      <c r="J64" s="159">
        <f>J110</f>
        <v>0</v>
      </c>
      <c r="K64" s="155"/>
      <c r="L64" s="160"/>
    </row>
    <row r="65" spans="1:31" s="10" customFormat="1" ht="19.899999999999999" customHeight="1">
      <c r="B65" s="154"/>
      <c r="C65" s="155"/>
      <c r="D65" s="156" t="s">
        <v>1219</v>
      </c>
      <c r="E65" s="157"/>
      <c r="F65" s="157"/>
      <c r="G65" s="157"/>
      <c r="H65" s="157"/>
      <c r="I65" s="158"/>
      <c r="J65" s="159">
        <f>J112</f>
        <v>0</v>
      </c>
      <c r="K65" s="155"/>
      <c r="L65" s="160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0"/>
      <c r="J66" s="38"/>
      <c r="K66" s="38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138"/>
      <c r="J67" s="50"/>
      <c r="K67" s="50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141"/>
      <c r="J71" s="52"/>
      <c r="K71" s="52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107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3.25" customHeight="1">
      <c r="A75" s="36"/>
      <c r="B75" s="37"/>
      <c r="C75" s="38"/>
      <c r="D75" s="38"/>
      <c r="E75" s="393" t="str">
        <f>E7</f>
        <v>BESIP 2970298 Pod Školou – Nepomucká_2970299 Pod Školou – Slávy Horníka</v>
      </c>
      <c r="F75" s="394"/>
      <c r="G75" s="394"/>
      <c r="H75" s="394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92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5" t="str">
        <f>E9</f>
        <v>VON - VEDLEJŠÍ A OSTATNÍ NÁKLADY</v>
      </c>
      <c r="F77" s="395"/>
      <c r="G77" s="395"/>
      <c r="H77" s="395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Praha 5 – Košíře</v>
      </c>
      <c r="G79" s="38"/>
      <c r="H79" s="38"/>
      <c r="I79" s="113" t="s">
        <v>23</v>
      </c>
      <c r="J79" s="61" t="str">
        <f>IF(J12="","",J12)</f>
        <v>16. 5. 2019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Technická správa komunikací hl. m. Prahy, a.s.</v>
      </c>
      <c r="G81" s="38"/>
      <c r="H81" s="38"/>
      <c r="I81" s="113" t="s">
        <v>32</v>
      </c>
      <c r="J81" s="34" t="str">
        <f>E21</f>
        <v>LABRON s.r.o.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113" t="s">
        <v>36</v>
      </c>
      <c r="J82" s="34" t="str">
        <f>E24</f>
        <v xml:space="preserve"> </v>
      </c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61"/>
      <c r="B84" s="162"/>
      <c r="C84" s="163" t="s">
        <v>108</v>
      </c>
      <c r="D84" s="164" t="s">
        <v>59</v>
      </c>
      <c r="E84" s="164" t="s">
        <v>55</v>
      </c>
      <c r="F84" s="164" t="s">
        <v>56</v>
      </c>
      <c r="G84" s="164" t="s">
        <v>109</v>
      </c>
      <c r="H84" s="164" t="s">
        <v>110</v>
      </c>
      <c r="I84" s="165" t="s">
        <v>111</v>
      </c>
      <c r="J84" s="164" t="s">
        <v>96</v>
      </c>
      <c r="K84" s="166" t="s">
        <v>112</v>
      </c>
      <c r="L84" s="167"/>
      <c r="M84" s="70" t="s">
        <v>19</v>
      </c>
      <c r="N84" s="71" t="s">
        <v>44</v>
      </c>
      <c r="O84" s="71" t="s">
        <v>113</v>
      </c>
      <c r="P84" s="71" t="s">
        <v>114</v>
      </c>
      <c r="Q84" s="71" t="s">
        <v>115</v>
      </c>
      <c r="R84" s="71" t="s">
        <v>116</v>
      </c>
      <c r="S84" s="71" t="s">
        <v>117</v>
      </c>
      <c r="T84" s="72" t="s">
        <v>118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5" s="2" customFormat="1" ht="22.9" customHeight="1">
      <c r="A85" s="36"/>
      <c r="B85" s="37"/>
      <c r="C85" s="77" t="s">
        <v>119</v>
      </c>
      <c r="D85" s="38"/>
      <c r="E85" s="38"/>
      <c r="F85" s="38"/>
      <c r="G85" s="38"/>
      <c r="H85" s="38"/>
      <c r="I85" s="110"/>
      <c r="J85" s="168">
        <f>BK85</f>
        <v>0</v>
      </c>
      <c r="K85" s="38"/>
      <c r="L85" s="41"/>
      <c r="M85" s="73"/>
      <c r="N85" s="169"/>
      <c r="O85" s="74"/>
      <c r="P85" s="170">
        <f>P86</f>
        <v>0</v>
      </c>
      <c r="Q85" s="74"/>
      <c r="R85" s="170">
        <f>R86</f>
        <v>0</v>
      </c>
      <c r="S85" s="74"/>
      <c r="T85" s="171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97</v>
      </c>
      <c r="BK85" s="172">
        <f>BK86</f>
        <v>0</v>
      </c>
    </row>
    <row r="86" spans="1:65" s="12" customFormat="1" ht="25.9" customHeight="1">
      <c r="B86" s="173"/>
      <c r="C86" s="174"/>
      <c r="D86" s="175" t="s">
        <v>73</v>
      </c>
      <c r="E86" s="176" t="s">
        <v>1220</v>
      </c>
      <c r="F86" s="176" t="s">
        <v>1221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P87+P96+P101+P110+P112</f>
        <v>0</v>
      </c>
      <c r="Q86" s="181"/>
      <c r="R86" s="182">
        <f>R87+R96+R101+R110+R112</f>
        <v>0</v>
      </c>
      <c r="S86" s="181"/>
      <c r="T86" s="183">
        <f>T87+T96+T101+T110+T112</f>
        <v>0</v>
      </c>
      <c r="AR86" s="184" t="s">
        <v>154</v>
      </c>
      <c r="AT86" s="185" t="s">
        <v>73</v>
      </c>
      <c r="AU86" s="185" t="s">
        <v>74</v>
      </c>
      <c r="AY86" s="184" t="s">
        <v>122</v>
      </c>
      <c r="BK86" s="186">
        <f>BK87+BK96+BK101+BK110+BK112</f>
        <v>0</v>
      </c>
    </row>
    <row r="87" spans="1:65" s="12" customFormat="1" ht="22.9" customHeight="1">
      <c r="B87" s="173"/>
      <c r="C87" s="174"/>
      <c r="D87" s="175" t="s">
        <v>73</v>
      </c>
      <c r="E87" s="187" t="s">
        <v>1222</v>
      </c>
      <c r="F87" s="187" t="s">
        <v>1223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SUM(P88:P95)</f>
        <v>0</v>
      </c>
      <c r="Q87" s="181"/>
      <c r="R87" s="182">
        <f>SUM(R88:R95)</f>
        <v>0</v>
      </c>
      <c r="S87" s="181"/>
      <c r="T87" s="183">
        <f>SUM(T88:T95)</f>
        <v>0</v>
      </c>
      <c r="AR87" s="184" t="s">
        <v>154</v>
      </c>
      <c r="AT87" s="185" t="s">
        <v>73</v>
      </c>
      <c r="AU87" s="185" t="s">
        <v>82</v>
      </c>
      <c r="AY87" s="184" t="s">
        <v>122</v>
      </c>
      <c r="BK87" s="186">
        <f>SUM(BK88:BK95)</f>
        <v>0</v>
      </c>
    </row>
    <row r="88" spans="1:65" s="2" customFormat="1" ht="16.5" customHeight="1">
      <c r="A88" s="36"/>
      <c r="B88" s="37"/>
      <c r="C88" s="189" t="s">
        <v>82</v>
      </c>
      <c r="D88" s="189" t="s">
        <v>124</v>
      </c>
      <c r="E88" s="190" t="s">
        <v>1224</v>
      </c>
      <c r="F88" s="191" t="s">
        <v>1223</v>
      </c>
      <c r="G88" s="192" t="s">
        <v>1069</v>
      </c>
      <c r="H88" s="193">
        <v>1</v>
      </c>
      <c r="I88" s="194"/>
      <c r="J88" s="195">
        <f>ROUND(I88*H88,2)</f>
        <v>0</v>
      </c>
      <c r="K88" s="191" t="s">
        <v>128</v>
      </c>
      <c r="L88" s="41"/>
      <c r="M88" s="196" t="s">
        <v>19</v>
      </c>
      <c r="N88" s="197" t="s">
        <v>45</v>
      </c>
      <c r="O88" s="6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1225</v>
      </c>
      <c r="AT88" s="200" t="s">
        <v>124</v>
      </c>
      <c r="AU88" s="200" t="s">
        <v>84</v>
      </c>
      <c r="AY88" s="19" t="s">
        <v>122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9" t="s">
        <v>82</v>
      </c>
      <c r="BK88" s="201">
        <f>ROUND(I88*H88,2)</f>
        <v>0</v>
      </c>
      <c r="BL88" s="19" t="s">
        <v>1225</v>
      </c>
      <c r="BM88" s="200" t="s">
        <v>1226</v>
      </c>
    </row>
    <row r="89" spans="1:65" s="2" customFormat="1" ht="16.5" customHeight="1">
      <c r="A89" s="36"/>
      <c r="B89" s="37"/>
      <c r="C89" s="189" t="s">
        <v>84</v>
      </c>
      <c r="D89" s="189" t="s">
        <v>124</v>
      </c>
      <c r="E89" s="190" t="s">
        <v>1227</v>
      </c>
      <c r="F89" s="191" t="s">
        <v>1228</v>
      </c>
      <c r="G89" s="192" t="s">
        <v>1069</v>
      </c>
      <c r="H89" s="193">
        <v>1</v>
      </c>
      <c r="I89" s="194"/>
      <c r="J89" s="195">
        <f>ROUND(I89*H89,2)</f>
        <v>0</v>
      </c>
      <c r="K89" s="191" t="s">
        <v>128</v>
      </c>
      <c r="L89" s="41"/>
      <c r="M89" s="196" t="s">
        <v>19</v>
      </c>
      <c r="N89" s="197" t="s">
        <v>45</v>
      </c>
      <c r="O89" s="66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1225</v>
      </c>
      <c r="AT89" s="200" t="s">
        <v>124</v>
      </c>
      <c r="AU89" s="200" t="s">
        <v>84</v>
      </c>
      <c r="AY89" s="19" t="s">
        <v>122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9" t="s">
        <v>82</v>
      </c>
      <c r="BK89" s="201">
        <f>ROUND(I89*H89,2)</f>
        <v>0</v>
      </c>
      <c r="BL89" s="19" t="s">
        <v>1225</v>
      </c>
      <c r="BM89" s="200" t="s">
        <v>1229</v>
      </c>
    </row>
    <row r="90" spans="1:65" s="2" customFormat="1" ht="19.5">
      <c r="A90" s="36"/>
      <c r="B90" s="37"/>
      <c r="C90" s="38"/>
      <c r="D90" s="202" t="s">
        <v>391</v>
      </c>
      <c r="E90" s="38"/>
      <c r="F90" s="203" t="s">
        <v>1230</v>
      </c>
      <c r="G90" s="38"/>
      <c r="H90" s="38"/>
      <c r="I90" s="110"/>
      <c r="J90" s="38"/>
      <c r="K90" s="38"/>
      <c r="L90" s="41"/>
      <c r="M90" s="204"/>
      <c r="N90" s="205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391</v>
      </c>
      <c r="AU90" s="19" t="s">
        <v>84</v>
      </c>
    </row>
    <row r="91" spans="1:65" s="2" customFormat="1" ht="16.5" customHeight="1">
      <c r="A91" s="36"/>
      <c r="B91" s="37"/>
      <c r="C91" s="189" t="s">
        <v>140</v>
      </c>
      <c r="D91" s="189" t="s">
        <v>124</v>
      </c>
      <c r="E91" s="190" t="s">
        <v>1231</v>
      </c>
      <c r="F91" s="191" t="s">
        <v>1232</v>
      </c>
      <c r="G91" s="192" t="s">
        <v>1069</v>
      </c>
      <c r="H91" s="193">
        <v>1</v>
      </c>
      <c r="I91" s="194"/>
      <c r="J91" s="195">
        <f>ROUND(I91*H91,2)</f>
        <v>0</v>
      </c>
      <c r="K91" s="191" t="s">
        <v>128</v>
      </c>
      <c r="L91" s="41"/>
      <c r="M91" s="196" t="s">
        <v>19</v>
      </c>
      <c r="N91" s="197" t="s">
        <v>45</v>
      </c>
      <c r="O91" s="6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1225</v>
      </c>
      <c r="AT91" s="200" t="s">
        <v>124</v>
      </c>
      <c r="AU91" s="200" t="s">
        <v>84</v>
      </c>
      <c r="AY91" s="19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9" t="s">
        <v>82</v>
      </c>
      <c r="BK91" s="201">
        <f>ROUND(I91*H91,2)</f>
        <v>0</v>
      </c>
      <c r="BL91" s="19" t="s">
        <v>1225</v>
      </c>
      <c r="BM91" s="200" t="s">
        <v>1233</v>
      </c>
    </row>
    <row r="92" spans="1:65" s="2" customFormat="1" ht="19.5">
      <c r="A92" s="36"/>
      <c r="B92" s="37"/>
      <c r="C92" s="38"/>
      <c r="D92" s="202" t="s">
        <v>391</v>
      </c>
      <c r="E92" s="38"/>
      <c r="F92" s="203" t="s">
        <v>1234</v>
      </c>
      <c r="G92" s="38"/>
      <c r="H92" s="38"/>
      <c r="I92" s="110"/>
      <c r="J92" s="38"/>
      <c r="K92" s="38"/>
      <c r="L92" s="41"/>
      <c r="M92" s="204"/>
      <c r="N92" s="205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391</v>
      </c>
      <c r="AU92" s="19" t="s">
        <v>84</v>
      </c>
    </row>
    <row r="93" spans="1:65" s="2" customFormat="1" ht="16.5" customHeight="1">
      <c r="A93" s="36"/>
      <c r="B93" s="37"/>
      <c r="C93" s="189" t="s">
        <v>129</v>
      </c>
      <c r="D93" s="189" t="s">
        <v>124</v>
      </c>
      <c r="E93" s="190" t="s">
        <v>1235</v>
      </c>
      <c r="F93" s="191" t="s">
        <v>1236</v>
      </c>
      <c r="G93" s="192" t="s">
        <v>1069</v>
      </c>
      <c r="H93" s="193">
        <v>1</v>
      </c>
      <c r="I93" s="194"/>
      <c r="J93" s="195">
        <f>ROUND(I93*H93,2)</f>
        <v>0</v>
      </c>
      <c r="K93" s="191" t="s">
        <v>128</v>
      </c>
      <c r="L93" s="41"/>
      <c r="M93" s="196" t="s">
        <v>19</v>
      </c>
      <c r="N93" s="197" t="s">
        <v>45</v>
      </c>
      <c r="O93" s="6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1225</v>
      </c>
      <c r="AT93" s="200" t="s">
        <v>124</v>
      </c>
      <c r="AU93" s="200" t="s">
        <v>84</v>
      </c>
      <c r="AY93" s="19" t="s">
        <v>122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9" t="s">
        <v>82</v>
      </c>
      <c r="BK93" s="201">
        <f>ROUND(I93*H93,2)</f>
        <v>0</v>
      </c>
      <c r="BL93" s="19" t="s">
        <v>1225</v>
      </c>
      <c r="BM93" s="200" t="s">
        <v>1237</v>
      </c>
    </row>
    <row r="94" spans="1:65" s="2" customFormat="1" ht="19.5">
      <c r="A94" s="36"/>
      <c r="B94" s="37"/>
      <c r="C94" s="38"/>
      <c r="D94" s="202" t="s">
        <v>391</v>
      </c>
      <c r="E94" s="38"/>
      <c r="F94" s="203" t="s">
        <v>1238</v>
      </c>
      <c r="G94" s="38"/>
      <c r="H94" s="38"/>
      <c r="I94" s="110"/>
      <c r="J94" s="38"/>
      <c r="K94" s="38"/>
      <c r="L94" s="41"/>
      <c r="M94" s="204"/>
      <c r="N94" s="205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391</v>
      </c>
      <c r="AU94" s="19" t="s">
        <v>84</v>
      </c>
    </row>
    <row r="95" spans="1:65" s="2" customFormat="1" ht="16.5" customHeight="1">
      <c r="A95" s="36"/>
      <c r="B95" s="37"/>
      <c r="C95" s="189" t="s">
        <v>154</v>
      </c>
      <c r="D95" s="189" t="s">
        <v>124</v>
      </c>
      <c r="E95" s="190" t="s">
        <v>1239</v>
      </c>
      <c r="F95" s="191" t="s">
        <v>1240</v>
      </c>
      <c r="G95" s="192" t="s">
        <v>1069</v>
      </c>
      <c r="H95" s="193">
        <v>1</v>
      </c>
      <c r="I95" s="194"/>
      <c r="J95" s="195">
        <f>ROUND(I95*H95,2)</f>
        <v>0</v>
      </c>
      <c r="K95" s="191" t="s">
        <v>128</v>
      </c>
      <c r="L95" s="41"/>
      <c r="M95" s="196" t="s">
        <v>19</v>
      </c>
      <c r="N95" s="197" t="s">
        <v>45</v>
      </c>
      <c r="O95" s="66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0" t="s">
        <v>1225</v>
      </c>
      <c r="AT95" s="200" t="s">
        <v>124</v>
      </c>
      <c r="AU95" s="200" t="s">
        <v>84</v>
      </c>
      <c r="AY95" s="19" t="s">
        <v>122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19" t="s">
        <v>82</v>
      </c>
      <c r="BK95" s="201">
        <f>ROUND(I95*H95,2)</f>
        <v>0</v>
      </c>
      <c r="BL95" s="19" t="s">
        <v>1225</v>
      </c>
      <c r="BM95" s="200" t="s">
        <v>1241</v>
      </c>
    </row>
    <row r="96" spans="1:65" s="12" customFormat="1" ht="22.9" customHeight="1">
      <c r="B96" s="173"/>
      <c r="C96" s="174"/>
      <c r="D96" s="175" t="s">
        <v>73</v>
      </c>
      <c r="E96" s="187" t="s">
        <v>1242</v>
      </c>
      <c r="F96" s="187" t="s">
        <v>1243</v>
      </c>
      <c r="G96" s="174"/>
      <c r="H96" s="174"/>
      <c r="I96" s="177"/>
      <c r="J96" s="188">
        <f>BK96</f>
        <v>0</v>
      </c>
      <c r="K96" s="174"/>
      <c r="L96" s="179"/>
      <c r="M96" s="180"/>
      <c r="N96" s="181"/>
      <c r="O96" s="181"/>
      <c r="P96" s="182">
        <f>SUM(P97:P100)</f>
        <v>0</v>
      </c>
      <c r="Q96" s="181"/>
      <c r="R96" s="182">
        <f>SUM(R97:R100)</f>
        <v>0</v>
      </c>
      <c r="S96" s="181"/>
      <c r="T96" s="183">
        <f>SUM(T97:T100)</f>
        <v>0</v>
      </c>
      <c r="AR96" s="184" t="s">
        <v>154</v>
      </c>
      <c r="AT96" s="185" t="s">
        <v>73</v>
      </c>
      <c r="AU96" s="185" t="s">
        <v>82</v>
      </c>
      <c r="AY96" s="184" t="s">
        <v>122</v>
      </c>
      <c r="BK96" s="186">
        <f>SUM(BK97:BK100)</f>
        <v>0</v>
      </c>
    </row>
    <row r="97" spans="1:65" s="2" customFormat="1" ht="16.5" customHeight="1">
      <c r="A97" s="36"/>
      <c r="B97" s="37"/>
      <c r="C97" s="189" t="s">
        <v>164</v>
      </c>
      <c r="D97" s="189" t="s">
        <v>124</v>
      </c>
      <c r="E97" s="190" t="s">
        <v>1244</v>
      </c>
      <c r="F97" s="191" t="s">
        <v>1243</v>
      </c>
      <c r="G97" s="192" t="s">
        <v>1069</v>
      </c>
      <c r="H97" s="193">
        <v>1</v>
      </c>
      <c r="I97" s="194"/>
      <c r="J97" s="195">
        <f>ROUND(I97*H97,2)</f>
        <v>0</v>
      </c>
      <c r="K97" s="191" t="s">
        <v>128</v>
      </c>
      <c r="L97" s="41"/>
      <c r="M97" s="196" t="s">
        <v>19</v>
      </c>
      <c r="N97" s="197" t="s">
        <v>45</v>
      </c>
      <c r="O97" s="6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1225</v>
      </c>
      <c r="AT97" s="200" t="s">
        <v>124</v>
      </c>
      <c r="AU97" s="200" t="s">
        <v>84</v>
      </c>
      <c r="AY97" s="19" t="s">
        <v>122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19" t="s">
        <v>82</v>
      </c>
      <c r="BK97" s="201">
        <f>ROUND(I97*H97,2)</f>
        <v>0</v>
      </c>
      <c r="BL97" s="19" t="s">
        <v>1225</v>
      </c>
      <c r="BM97" s="200" t="s">
        <v>1245</v>
      </c>
    </row>
    <row r="98" spans="1:65" s="2" customFormat="1" ht="78">
      <c r="A98" s="36"/>
      <c r="B98" s="37"/>
      <c r="C98" s="38"/>
      <c r="D98" s="202" t="s">
        <v>391</v>
      </c>
      <c r="E98" s="38"/>
      <c r="F98" s="203" t="s">
        <v>1246</v>
      </c>
      <c r="G98" s="38"/>
      <c r="H98" s="38"/>
      <c r="I98" s="110"/>
      <c r="J98" s="38"/>
      <c r="K98" s="38"/>
      <c r="L98" s="41"/>
      <c r="M98" s="204"/>
      <c r="N98" s="205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391</v>
      </c>
      <c r="AU98" s="19" t="s">
        <v>84</v>
      </c>
    </row>
    <row r="99" spans="1:65" s="2" customFormat="1" ht="16.5" customHeight="1">
      <c r="A99" s="36"/>
      <c r="B99" s="37"/>
      <c r="C99" s="189" t="s">
        <v>172</v>
      </c>
      <c r="D99" s="189" t="s">
        <v>124</v>
      </c>
      <c r="E99" s="190" t="s">
        <v>1247</v>
      </c>
      <c r="F99" s="191" t="s">
        <v>1248</v>
      </c>
      <c r="G99" s="192" t="s">
        <v>1069</v>
      </c>
      <c r="H99" s="193">
        <v>1</v>
      </c>
      <c r="I99" s="194"/>
      <c r="J99" s="195">
        <f>ROUND(I99*H99,2)</f>
        <v>0</v>
      </c>
      <c r="K99" s="191" t="s">
        <v>128</v>
      </c>
      <c r="L99" s="41"/>
      <c r="M99" s="196" t="s">
        <v>19</v>
      </c>
      <c r="N99" s="197" t="s">
        <v>45</v>
      </c>
      <c r="O99" s="6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0" t="s">
        <v>1225</v>
      </c>
      <c r="AT99" s="200" t="s">
        <v>124</v>
      </c>
      <c r="AU99" s="200" t="s">
        <v>84</v>
      </c>
      <c r="AY99" s="19" t="s">
        <v>122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19" t="s">
        <v>82</v>
      </c>
      <c r="BK99" s="201">
        <f>ROUND(I99*H99,2)</f>
        <v>0</v>
      </c>
      <c r="BL99" s="19" t="s">
        <v>1225</v>
      </c>
      <c r="BM99" s="200" t="s">
        <v>1249</v>
      </c>
    </row>
    <row r="100" spans="1:65" s="13" customFormat="1" ht="11.25">
      <c r="B100" s="206"/>
      <c r="C100" s="207"/>
      <c r="D100" s="202" t="s">
        <v>133</v>
      </c>
      <c r="E100" s="208" t="s">
        <v>19</v>
      </c>
      <c r="F100" s="209" t="s">
        <v>1250</v>
      </c>
      <c r="G100" s="207"/>
      <c r="H100" s="210">
        <v>1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133</v>
      </c>
      <c r="AU100" s="216" t="s">
        <v>84</v>
      </c>
      <c r="AV100" s="13" t="s">
        <v>84</v>
      </c>
      <c r="AW100" s="13" t="s">
        <v>35</v>
      </c>
      <c r="AX100" s="13" t="s">
        <v>82</v>
      </c>
      <c r="AY100" s="216" t="s">
        <v>122</v>
      </c>
    </row>
    <row r="101" spans="1:65" s="12" customFormat="1" ht="22.9" customHeight="1">
      <c r="B101" s="173"/>
      <c r="C101" s="174"/>
      <c r="D101" s="175" t="s">
        <v>73</v>
      </c>
      <c r="E101" s="187" t="s">
        <v>1251</v>
      </c>
      <c r="F101" s="187" t="s">
        <v>1252</v>
      </c>
      <c r="G101" s="174"/>
      <c r="H101" s="174"/>
      <c r="I101" s="177"/>
      <c r="J101" s="188">
        <f>BK101</f>
        <v>0</v>
      </c>
      <c r="K101" s="174"/>
      <c r="L101" s="179"/>
      <c r="M101" s="180"/>
      <c r="N101" s="181"/>
      <c r="O101" s="181"/>
      <c r="P101" s="182">
        <f>SUM(P102:P109)</f>
        <v>0</v>
      </c>
      <c r="Q101" s="181"/>
      <c r="R101" s="182">
        <f>SUM(R102:R109)</f>
        <v>0</v>
      </c>
      <c r="S101" s="181"/>
      <c r="T101" s="183">
        <f>SUM(T102:T109)</f>
        <v>0</v>
      </c>
      <c r="AR101" s="184" t="s">
        <v>154</v>
      </c>
      <c r="AT101" s="185" t="s">
        <v>73</v>
      </c>
      <c r="AU101" s="185" t="s">
        <v>82</v>
      </c>
      <c r="AY101" s="184" t="s">
        <v>122</v>
      </c>
      <c r="BK101" s="186">
        <f>SUM(BK102:BK109)</f>
        <v>0</v>
      </c>
    </row>
    <row r="102" spans="1:65" s="2" customFormat="1" ht="16.5" customHeight="1">
      <c r="A102" s="36"/>
      <c r="B102" s="37"/>
      <c r="C102" s="189" t="s">
        <v>183</v>
      </c>
      <c r="D102" s="189" t="s">
        <v>124</v>
      </c>
      <c r="E102" s="190" t="s">
        <v>1253</v>
      </c>
      <c r="F102" s="191" t="s">
        <v>1254</v>
      </c>
      <c r="G102" s="192" t="s">
        <v>1255</v>
      </c>
      <c r="H102" s="193">
        <v>1</v>
      </c>
      <c r="I102" s="194"/>
      <c r="J102" s="195">
        <f>ROUND(I102*H102,2)</f>
        <v>0</v>
      </c>
      <c r="K102" s="191" t="s">
        <v>128</v>
      </c>
      <c r="L102" s="41"/>
      <c r="M102" s="196" t="s">
        <v>19</v>
      </c>
      <c r="N102" s="197" t="s">
        <v>45</v>
      </c>
      <c r="O102" s="66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0" t="s">
        <v>1225</v>
      </c>
      <c r="AT102" s="200" t="s">
        <v>124</v>
      </c>
      <c r="AU102" s="200" t="s">
        <v>84</v>
      </c>
      <c r="AY102" s="19" t="s">
        <v>122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19" t="s">
        <v>82</v>
      </c>
      <c r="BK102" s="201">
        <f>ROUND(I102*H102,2)</f>
        <v>0</v>
      </c>
      <c r="BL102" s="19" t="s">
        <v>1225</v>
      </c>
      <c r="BM102" s="200" t="s">
        <v>1256</v>
      </c>
    </row>
    <row r="103" spans="1:65" s="2" customFormat="1" ht="16.5" customHeight="1">
      <c r="A103" s="36"/>
      <c r="B103" s="37"/>
      <c r="C103" s="189" t="s">
        <v>188</v>
      </c>
      <c r="D103" s="189" t="s">
        <v>124</v>
      </c>
      <c r="E103" s="190" t="s">
        <v>1257</v>
      </c>
      <c r="F103" s="191" t="s">
        <v>1258</v>
      </c>
      <c r="G103" s="192" t="s">
        <v>1069</v>
      </c>
      <c r="H103" s="193">
        <v>9</v>
      </c>
      <c r="I103" s="194"/>
      <c r="J103" s="195">
        <f>ROUND(I103*H103,2)</f>
        <v>0</v>
      </c>
      <c r="K103" s="191" t="s">
        <v>128</v>
      </c>
      <c r="L103" s="41"/>
      <c r="M103" s="196" t="s">
        <v>19</v>
      </c>
      <c r="N103" s="197" t="s">
        <v>45</v>
      </c>
      <c r="O103" s="66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0" t="s">
        <v>1225</v>
      </c>
      <c r="AT103" s="200" t="s">
        <v>124</v>
      </c>
      <c r="AU103" s="200" t="s">
        <v>84</v>
      </c>
      <c r="AY103" s="19" t="s">
        <v>122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19" t="s">
        <v>82</v>
      </c>
      <c r="BK103" s="201">
        <f>ROUND(I103*H103,2)</f>
        <v>0</v>
      </c>
      <c r="BL103" s="19" t="s">
        <v>1225</v>
      </c>
      <c r="BM103" s="200" t="s">
        <v>1259</v>
      </c>
    </row>
    <row r="104" spans="1:65" s="13" customFormat="1" ht="11.25">
      <c r="B104" s="206"/>
      <c r="C104" s="207"/>
      <c r="D104" s="202" t="s">
        <v>133</v>
      </c>
      <c r="E104" s="208" t="s">
        <v>19</v>
      </c>
      <c r="F104" s="209" t="s">
        <v>1260</v>
      </c>
      <c r="G104" s="207"/>
      <c r="H104" s="210">
        <v>9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133</v>
      </c>
      <c r="AU104" s="216" t="s">
        <v>84</v>
      </c>
      <c r="AV104" s="13" t="s">
        <v>84</v>
      </c>
      <c r="AW104" s="13" t="s">
        <v>35</v>
      </c>
      <c r="AX104" s="13" t="s">
        <v>82</v>
      </c>
      <c r="AY104" s="216" t="s">
        <v>122</v>
      </c>
    </row>
    <row r="105" spans="1:65" s="2" customFormat="1" ht="16.5" customHeight="1">
      <c r="A105" s="36"/>
      <c r="B105" s="37"/>
      <c r="C105" s="189" t="s">
        <v>193</v>
      </c>
      <c r="D105" s="189" t="s">
        <v>124</v>
      </c>
      <c r="E105" s="190" t="s">
        <v>1261</v>
      </c>
      <c r="F105" s="191" t="s">
        <v>1262</v>
      </c>
      <c r="G105" s="192" t="s">
        <v>1069</v>
      </c>
      <c r="H105" s="193">
        <v>1</v>
      </c>
      <c r="I105" s="194"/>
      <c r="J105" s="195">
        <f>ROUND(I105*H105,2)</f>
        <v>0</v>
      </c>
      <c r="K105" s="191" t="s">
        <v>128</v>
      </c>
      <c r="L105" s="41"/>
      <c r="M105" s="196" t="s">
        <v>19</v>
      </c>
      <c r="N105" s="197" t="s">
        <v>45</v>
      </c>
      <c r="O105" s="6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0" t="s">
        <v>1225</v>
      </c>
      <c r="AT105" s="200" t="s">
        <v>124</v>
      </c>
      <c r="AU105" s="200" t="s">
        <v>84</v>
      </c>
      <c r="AY105" s="19" t="s">
        <v>122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19" t="s">
        <v>82</v>
      </c>
      <c r="BK105" s="201">
        <f>ROUND(I105*H105,2)</f>
        <v>0</v>
      </c>
      <c r="BL105" s="19" t="s">
        <v>1225</v>
      </c>
      <c r="BM105" s="200" t="s">
        <v>1263</v>
      </c>
    </row>
    <row r="106" spans="1:65" s="2" customFormat="1" ht="19.5">
      <c r="A106" s="36"/>
      <c r="B106" s="37"/>
      <c r="C106" s="38"/>
      <c r="D106" s="202" t="s">
        <v>391</v>
      </c>
      <c r="E106" s="38"/>
      <c r="F106" s="203" t="s">
        <v>1264</v>
      </c>
      <c r="G106" s="38"/>
      <c r="H106" s="38"/>
      <c r="I106" s="110"/>
      <c r="J106" s="38"/>
      <c r="K106" s="38"/>
      <c r="L106" s="41"/>
      <c r="M106" s="204"/>
      <c r="N106" s="205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391</v>
      </c>
      <c r="AU106" s="19" t="s">
        <v>84</v>
      </c>
    </row>
    <row r="107" spans="1:65" s="13" customFormat="1" ht="11.25">
      <c r="B107" s="206"/>
      <c r="C107" s="207"/>
      <c r="D107" s="202" t="s">
        <v>133</v>
      </c>
      <c r="E107" s="208" t="s">
        <v>19</v>
      </c>
      <c r="F107" s="209" t="s">
        <v>82</v>
      </c>
      <c r="G107" s="207"/>
      <c r="H107" s="210">
        <v>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133</v>
      </c>
      <c r="AU107" s="216" t="s">
        <v>84</v>
      </c>
      <c r="AV107" s="13" t="s">
        <v>84</v>
      </c>
      <c r="AW107" s="13" t="s">
        <v>35</v>
      </c>
      <c r="AX107" s="13" t="s">
        <v>82</v>
      </c>
      <c r="AY107" s="216" t="s">
        <v>122</v>
      </c>
    </row>
    <row r="108" spans="1:65" s="2" customFormat="1" ht="16.5" customHeight="1">
      <c r="A108" s="36"/>
      <c r="B108" s="37"/>
      <c r="C108" s="189" t="s">
        <v>198</v>
      </c>
      <c r="D108" s="189" t="s">
        <v>124</v>
      </c>
      <c r="E108" s="190" t="s">
        <v>1265</v>
      </c>
      <c r="F108" s="191" t="s">
        <v>1266</v>
      </c>
      <c r="G108" s="192" t="s">
        <v>1069</v>
      </c>
      <c r="H108" s="193">
        <v>1</v>
      </c>
      <c r="I108" s="194"/>
      <c r="J108" s="195">
        <f>ROUND(I108*H108,2)</f>
        <v>0</v>
      </c>
      <c r="K108" s="191" t="s">
        <v>128</v>
      </c>
      <c r="L108" s="41"/>
      <c r="M108" s="196" t="s">
        <v>19</v>
      </c>
      <c r="N108" s="197" t="s">
        <v>45</v>
      </c>
      <c r="O108" s="66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0" t="s">
        <v>1225</v>
      </c>
      <c r="AT108" s="200" t="s">
        <v>124</v>
      </c>
      <c r="AU108" s="200" t="s">
        <v>84</v>
      </c>
      <c r="AY108" s="19" t="s">
        <v>122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19" t="s">
        <v>82</v>
      </c>
      <c r="BK108" s="201">
        <f>ROUND(I108*H108,2)</f>
        <v>0</v>
      </c>
      <c r="BL108" s="19" t="s">
        <v>1225</v>
      </c>
      <c r="BM108" s="200" t="s">
        <v>1267</v>
      </c>
    </row>
    <row r="109" spans="1:65" s="2" customFormat="1" ht="19.5">
      <c r="A109" s="36"/>
      <c r="B109" s="37"/>
      <c r="C109" s="38"/>
      <c r="D109" s="202" t="s">
        <v>391</v>
      </c>
      <c r="E109" s="38"/>
      <c r="F109" s="203" t="s">
        <v>1268</v>
      </c>
      <c r="G109" s="38"/>
      <c r="H109" s="38"/>
      <c r="I109" s="110"/>
      <c r="J109" s="38"/>
      <c r="K109" s="38"/>
      <c r="L109" s="41"/>
      <c r="M109" s="204"/>
      <c r="N109" s="205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391</v>
      </c>
      <c r="AU109" s="19" t="s">
        <v>84</v>
      </c>
    </row>
    <row r="110" spans="1:65" s="12" customFormat="1" ht="22.9" customHeight="1">
      <c r="B110" s="173"/>
      <c r="C110" s="174"/>
      <c r="D110" s="175" t="s">
        <v>73</v>
      </c>
      <c r="E110" s="187" t="s">
        <v>1269</v>
      </c>
      <c r="F110" s="187" t="s">
        <v>1270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P111</f>
        <v>0</v>
      </c>
      <c r="Q110" s="181"/>
      <c r="R110" s="182">
        <f>R111</f>
        <v>0</v>
      </c>
      <c r="S110" s="181"/>
      <c r="T110" s="183">
        <f>T111</f>
        <v>0</v>
      </c>
      <c r="AR110" s="184" t="s">
        <v>154</v>
      </c>
      <c r="AT110" s="185" t="s">
        <v>73</v>
      </c>
      <c r="AU110" s="185" t="s">
        <v>82</v>
      </c>
      <c r="AY110" s="184" t="s">
        <v>122</v>
      </c>
      <c r="BK110" s="186">
        <f>BK111</f>
        <v>0</v>
      </c>
    </row>
    <row r="111" spans="1:65" s="2" customFormat="1" ht="16.5" customHeight="1">
      <c r="A111" s="36"/>
      <c r="B111" s="37"/>
      <c r="C111" s="189" t="s">
        <v>203</v>
      </c>
      <c r="D111" s="189" t="s">
        <v>124</v>
      </c>
      <c r="E111" s="190" t="s">
        <v>1271</v>
      </c>
      <c r="F111" s="191" t="s">
        <v>1272</v>
      </c>
      <c r="G111" s="192" t="s">
        <v>1069</v>
      </c>
      <c r="H111" s="193">
        <v>1</v>
      </c>
      <c r="I111" s="194"/>
      <c r="J111" s="195">
        <f>ROUND(I111*H111,2)</f>
        <v>0</v>
      </c>
      <c r="K111" s="191" t="s">
        <v>128</v>
      </c>
      <c r="L111" s="41"/>
      <c r="M111" s="196" t="s">
        <v>19</v>
      </c>
      <c r="N111" s="197" t="s">
        <v>45</v>
      </c>
      <c r="O111" s="66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0" t="s">
        <v>1225</v>
      </c>
      <c r="AT111" s="200" t="s">
        <v>124</v>
      </c>
      <c r="AU111" s="200" t="s">
        <v>84</v>
      </c>
      <c r="AY111" s="19" t="s">
        <v>122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19" t="s">
        <v>82</v>
      </c>
      <c r="BK111" s="201">
        <f>ROUND(I111*H111,2)</f>
        <v>0</v>
      </c>
      <c r="BL111" s="19" t="s">
        <v>1225</v>
      </c>
      <c r="BM111" s="200" t="s">
        <v>1273</v>
      </c>
    </row>
    <row r="112" spans="1:65" s="12" customFormat="1" ht="22.9" customHeight="1">
      <c r="B112" s="173"/>
      <c r="C112" s="174"/>
      <c r="D112" s="175" t="s">
        <v>73</v>
      </c>
      <c r="E112" s="187" t="s">
        <v>1274</v>
      </c>
      <c r="F112" s="187" t="s">
        <v>1275</v>
      </c>
      <c r="G112" s="174"/>
      <c r="H112" s="174"/>
      <c r="I112" s="177"/>
      <c r="J112" s="188">
        <f>BK112</f>
        <v>0</v>
      </c>
      <c r="K112" s="174"/>
      <c r="L112" s="179"/>
      <c r="M112" s="180"/>
      <c r="N112" s="181"/>
      <c r="O112" s="181"/>
      <c r="P112" s="182">
        <f>P113</f>
        <v>0</v>
      </c>
      <c r="Q112" s="181"/>
      <c r="R112" s="182">
        <f>R113</f>
        <v>0</v>
      </c>
      <c r="S112" s="181"/>
      <c r="T112" s="183">
        <f>T113</f>
        <v>0</v>
      </c>
      <c r="AR112" s="184" t="s">
        <v>154</v>
      </c>
      <c r="AT112" s="185" t="s">
        <v>73</v>
      </c>
      <c r="AU112" s="185" t="s">
        <v>82</v>
      </c>
      <c r="AY112" s="184" t="s">
        <v>122</v>
      </c>
      <c r="BK112" s="186">
        <f>BK113</f>
        <v>0</v>
      </c>
    </row>
    <row r="113" spans="1:65" s="2" customFormat="1" ht="16.5" customHeight="1">
      <c r="A113" s="36"/>
      <c r="B113" s="37"/>
      <c r="C113" s="189" t="s">
        <v>210</v>
      </c>
      <c r="D113" s="189" t="s">
        <v>124</v>
      </c>
      <c r="E113" s="190" t="s">
        <v>1276</v>
      </c>
      <c r="F113" s="191" t="s">
        <v>1277</v>
      </c>
      <c r="G113" s="192" t="s">
        <v>1069</v>
      </c>
      <c r="H113" s="193">
        <v>1</v>
      </c>
      <c r="I113" s="194"/>
      <c r="J113" s="195">
        <f>ROUND(I113*H113,2)</f>
        <v>0</v>
      </c>
      <c r="K113" s="191" t="s">
        <v>128</v>
      </c>
      <c r="L113" s="41"/>
      <c r="M113" s="250" t="s">
        <v>19</v>
      </c>
      <c r="N113" s="251" t="s">
        <v>45</v>
      </c>
      <c r="O113" s="252"/>
      <c r="P113" s="253">
        <f>O113*H113</f>
        <v>0</v>
      </c>
      <c r="Q113" s="253">
        <v>0</v>
      </c>
      <c r="R113" s="253">
        <f>Q113*H113</f>
        <v>0</v>
      </c>
      <c r="S113" s="253">
        <v>0</v>
      </c>
      <c r="T113" s="25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0" t="s">
        <v>1225</v>
      </c>
      <c r="AT113" s="200" t="s">
        <v>124</v>
      </c>
      <c r="AU113" s="200" t="s">
        <v>84</v>
      </c>
      <c r="AY113" s="19" t="s">
        <v>122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19" t="s">
        <v>82</v>
      </c>
      <c r="BK113" s="201">
        <f>ROUND(I113*H113,2)</f>
        <v>0</v>
      </c>
      <c r="BL113" s="19" t="s">
        <v>1225</v>
      </c>
      <c r="BM113" s="200" t="s">
        <v>1278</v>
      </c>
    </row>
    <row r="114" spans="1:65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138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dOsaLkY6oC5q+k57/RFywPG+x1ODILF5FWFfPN3NTbfpR+vAK0vGiWhme9tL0p3BPaqnsHHRAUHydE7ZCvMS3Q==" saltValue="afMOJLYR44iYRB+Tw0114nPT08FCwc/7KWrvVms4JparGTp+OtJSunfR9rEBdlKvVeAsGX5l435Zl8s4SbWb0Q==" spinCount="100000" sheet="1" objects="1" scenarios="1" formatColumns="0" formatRows="0" autoFilter="0"/>
  <autoFilter ref="C84:K11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68" customWidth="1"/>
    <col min="2" max="2" width="1.6640625" style="268" customWidth="1"/>
    <col min="3" max="4" width="5" style="268" customWidth="1"/>
    <col min="5" max="5" width="11.6640625" style="268" customWidth="1"/>
    <col min="6" max="6" width="9.1640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40625" style="268" customWidth="1"/>
  </cols>
  <sheetData>
    <row r="1" spans="2:1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7" customFormat="1" ht="45" customHeight="1">
      <c r="B3" s="272"/>
      <c r="C3" s="397" t="s">
        <v>1279</v>
      </c>
      <c r="D3" s="397"/>
      <c r="E3" s="397"/>
      <c r="F3" s="397"/>
      <c r="G3" s="397"/>
      <c r="H3" s="397"/>
      <c r="I3" s="397"/>
      <c r="J3" s="397"/>
      <c r="K3" s="273"/>
    </row>
    <row r="4" spans="2:11" s="1" customFormat="1" ht="25.5" customHeight="1">
      <c r="B4" s="274"/>
      <c r="C4" s="402" t="s">
        <v>1280</v>
      </c>
      <c r="D4" s="402"/>
      <c r="E4" s="402"/>
      <c r="F4" s="402"/>
      <c r="G4" s="402"/>
      <c r="H4" s="402"/>
      <c r="I4" s="402"/>
      <c r="J4" s="402"/>
      <c r="K4" s="275"/>
    </row>
    <row r="5" spans="2:11" s="1" customFormat="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4"/>
      <c r="C6" s="401" t="s">
        <v>1281</v>
      </c>
      <c r="D6" s="401"/>
      <c r="E6" s="401"/>
      <c r="F6" s="401"/>
      <c r="G6" s="401"/>
      <c r="H6" s="401"/>
      <c r="I6" s="401"/>
      <c r="J6" s="401"/>
      <c r="K6" s="275"/>
    </row>
    <row r="7" spans="2:11" s="1" customFormat="1" ht="15" customHeight="1">
      <c r="B7" s="278"/>
      <c r="C7" s="401" t="s">
        <v>1282</v>
      </c>
      <c r="D7" s="401"/>
      <c r="E7" s="401"/>
      <c r="F7" s="401"/>
      <c r="G7" s="401"/>
      <c r="H7" s="401"/>
      <c r="I7" s="401"/>
      <c r="J7" s="401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401" t="s">
        <v>1283</v>
      </c>
      <c r="D9" s="401"/>
      <c r="E9" s="401"/>
      <c r="F9" s="401"/>
      <c r="G9" s="401"/>
      <c r="H9" s="401"/>
      <c r="I9" s="401"/>
      <c r="J9" s="401"/>
      <c r="K9" s="275"/>
    </row>
    <row r="10" spans="2:11" s="1" customFormat="1" ht="15" customHeight="1">
      <c r="B10" s="278"/>
      <c r="C10" s="277"/>
      <c r="D10" s="401" t="s">
        <v>1284</v>
      </c>
      <c r="E10" s="401"/>
      <c r="F10" s="401"/>
      <c r="G10" s="401"/>
      <c r="H10" s="401"/>
      <c r="I10" s="401"/>
      <c r="J10" s="401"/>
      <c r="K10" s="275"/>
    </row>
    <row r="11" spans="2:11" s="1" customFormat="1" ht="15" customHeight="1">
      <c r="B11" s="278"/>
      <c r="C11" s="279"/>
      <c r="D11" s="401" t="s">
        <v>1285</v>
      </c>
      <c r="E11" s="401"/>
      <c r="F11" s="401"/>
      <c r="G11" s="401"/>
      <c r="H11" s="401"/>
      <c r="I11" s="401"/>
      <c r="J11" s="401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1286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401" t="s">
        <v>1287</v>
      </c>
      <c r="E15" s="401"/>
      <c r="F15" s="401"/>
      <c r="G15" s="401"/>
      <c r="H15" s="401"/>
      <c r="I15" s="401"/>
      <c r="J15" s="401"/>
      <c r="K15" s="275"/>
    </row>
    <row r="16" spans="2:11" s="1" customFormat="1" ht="15" customHeight="1">
      <c r="B16" s="278"/>
      <c r="C16" s="279"/>
      <c r="D16" s="401" t="s">
        <v>1288</v>
      </c>
      <c r="E16" s="401"/>
      <c r="F16" s="401"/>
      <c r="G16" s="401"/>
      <c r="H16" s="401"/>
      <c r="I16" s="401"/>
      <c r="J16" s="401"/>
      <c r="K16" s="275"/>
    </row>
    <row r="17" spans="2:11" s="1" customFormat="1" ht="15" customHeight="1">
      <c r="B17" s="278"/>
      <c r="C17" s="279"/>
      <c r="D17" s="401" t="s">
        <v>1289</v>
      </c>
      <c r="E17" s="401"/>
      <c r="F17" s="401"/>
      <c r="G17" s="401"/>
      <c r="H17" s="401"/>
      <c r="I17" s="401"/>
      <c r="J17" s="401"/>
      <c r="K17" s="275"/>
    </row>
    <row r="18" spans="2:11" s="1" customFormat="1" ht="15" customHeight="1">
      <c r="B18" s="278"/>
      <c r="C18" s="279"/>
      <c r="D18" s="279"/>
      <c r="E18" s="281" t="s">
        <v>81</v>
      </c>
      <c r="F18" s="401" t="s">
        <v>1290</v>
      </c>
      <c r="G18" s="401"/>
      <c r="H18" s="401"/>
      <c r="I18" s="401"/>
      <c r="J18" s="401"/>
      <c r="K18" s="275"/>
    </row>
    <row r="19" spans="2:11" s="1" customFormat="1" ht="15" customHeight="1">
      <c r="B19" s="278"/>
      <c r="C19" s="279"/>
      <c r="D19" s="279"/>
      <c r="E19" s="281" t="s">
        <v>1291</v>
      </c>
      <c r="F19" s="401" t="s">
        <v>1292</v>
      </c>
      <c r="G19" s="401"/>
      <c r="H19" s="401"/>
      <c r="I19" s="401"/>
      <c r="J19" s="401"/>
      <c r="K19" s="275"/>
    </row>
    <row r="20" spans="2:11" s="1" customFormat="1" ht="15" customHeight="1">
      <c r="B20" s="278"/>
      <c r="C20" s="279"/>
      <c r="D20" s="279"/>
      <c r="E20" s="281" t="s">
        <v>1293</v>
      </c>
      <c r="F20" s="401" t="s">
        <v>1294</v>
      </c>
      <c r="G20" s="401"/>
      <c r="H20" s="401"/>
      <c r="I20" s="401"/>
      <c r="J20" s="401"/>
      <c r="K20" s="275"/>
    </row>
    <row r="21" spans="2:11" s="1" customFormat="1" ht="15" customHeight="1">
      <c r="B21" s="278"/>
      <c r="C21" s="279"/>
      <c r="D21" s="279"/>
      <c r="E21" s="281" t="s">
        <v>88</v>
      </c>
      <c r="F21" s="401" t="s">
        <v>1295</v>
      </c>
      <c r="G21" s="401"/>
      <c r="H21" s="401"/>
      <c r="I21" s="401"/>
      <c r="J21" s="401"/>
      <c r="K21" s="275"/>
    </row>
    <row r="22" spans="2:11" s="1" customFormat="1" ht="15" customHeight="1">
      <c r="B22" s="278"/>
      <c r="C22" s="279"/>
      <c r="D22" s="279"/>
      <c r="E22" s="281" t="s">
        <v>1296</v>
      </c>
      <c r="F22" s="401" t="s">
        <v>1297</v>
      </c>
      <c r="G22" s="401"/>
      <c r="H22" s="401"/>
      <c r="I22" s="401"/>
      <c r="J22" s="401"/>
      <c r="K22" s="275"/>
    </row>
    <row r="23" spans="2:11" s="1" customFormat="1" ht="15" customHeight="1">
      <c r="B23" s="278"/>
      <c r="C23" s="279"/>
      <c r="D23" s="279"/>
      <c r="E23" s="281" t="s">
        <v>1298</v>
      </c>
      <c r="F23" s="401" t="s">
        <v>1299</v>
      </c>
      <c r="G23" s="401"/>
      <c r="H23" s="401"/>
      <c r="I23" s="401"/>
      <c r="J23" s="401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401" t="s">
        <v>1300</v>
      </c>
      <c r="D25" s="401"/>
      <c r="E25" s="401"/>
      <c r="F25" s="401"/>
      <c r="G25" s="401"/>
      <c r="H25" s="401"/>
      <c r="I25" s="401"/>
      <c r="J25" s="401"/>
      <c r="K25" s="275"/>
    </row>
    <row r="26" spans="2:11" s="1" customFormat="1" ht="15" customHeight="1">
      <c r="B26" s="278"/>
      <c r="C26" s="401" t="s">
        <v>1301</v>
      </c>
      <c r="D26" s="401"/>
      <c r="E26" s="401"/>
      <c r="F26" s="401"/>
      <c r="G26" s="401"/>
      <c r="H26" s="401"/>
      <c r="I26" s="401"/>
      <c r="J26" s="401"/>
      <c r="K26" s="275"/>
    </row>
    <row r="27" spans="2:11" s="1" customFormat="1" ht="15" customHeight="1">
      <c r="B27" s="278"/>
      <c r="C27" s="277"/>
      <c r="D27" s="401" t="s">
        <v>1302</v>
      </c>
      <c r="E27" s="401"/>
      <c r="F27" s="401"/>
      <c r="G27" s="401"/>
      <c r="H27" s="401"/>
      <c r="I27" s="401"/>
      <c r="J27" s="401"/>
      <c r="K27" s="275"/>
    </row>
    <row r="28" spans="2:11" s="1" customFormat="1" ht="15" customHeight="1">
      <c r="B28" s="278"/>
      <c r="C28" s="279"/>
      <c r="D28" s="401" t="s">
        <v>1303</v>
      </c>
      <c r="E28" s="401"/>
      <c r="F28" s="401"/>
      <c r="G28" s="401"/>
      <c r="H28" s="401"/>
      <c r="I28" s="401"/>
      <c r="J28" s="401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401" t="s">
        <v>1304</v>
      </c>
      <c r="E30" s="401"/>
      <c r="F30" s="401"/>
      <c r="G30" s="401"/>
      <c r="H30" s="401"/>
      <c r="I30" s="401"/>
      <c r="J30" s="401"/>
      <c r="K30" s="275"/>
    </row>
    <row r="31" spans="2:11" s="1" customFormat="1" ht="15" customHeight="1">
      <c r="B31" s="278"/>
      <c r="C31" s="279"/>
      <c r="D31" s="401" t="s">
        <v>1305</v>
      </c>
      <c r="E31" s="401"/>
      <c r="F31" s="401"/>
      <c r="G31" s="401"/>
      <c r="H31" s="401"/>
      <c r="I31" s="401"/>
      <c r="J31" s="401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401" t="s">
        <v>1306</v>
      </c>
      <c r="E33" s="401"/>
      <c r="F33" s="401"/>
      <c r="G33" s="401"/>
      <c r="H33" s="401"/>
      <c r="I33" s="401"/>
      <c r="J33" s="401"/>
      <c r="K33" s="275"/>
    </row>
    <row r="34" spans="2:11" s="1" customFormat="1" ht="15" customHeight="1">
      <c r="B34" s="278"/>
      <c r="C34" s="279"/>
      <c r="D34" s="401" t="s">
        <v>1307</v>
      </c>
      <c r="E34" s="401"/>
      <c r="F34" s="401"/>
      <c r="G34" s="401"/>
      <c r="H34" s="401"/>
      <c r="I34" s="401"/>
      <c r="J34" s="401"/>
      <c r="K34" s="275"/>
    </row>
    <row r="35" spans="2:11" s="1" customFormat="1" ht="15" customHeight="1">
      <c r="B35" s="278"/>
      <c r="C35" s="279"/>
      <c r="D35" s="401" t="s">
        <v>1308</v>
      </c>
      <c r="E35" s="401"/>
      <c r="F35" s="401"/>
      <c r="G35" s="401"/>
      <c r="H35" s="401"/>
      <c r="I35" s="401"/>
      <c r="J35" s="401"/>
      <c r="K35" s="275"/>
    </row>
    <row r="36" spans="2:11" s="1" customFormat="1" ht="15" customHeight="1">
      <c r="B36" s="278"/>
      <c r="C36" s="279"/>
      <c r="D36" s="277"/>
      <c r="E36" s="280" t="s">
        <v>108</v>
      </c>
      <c r="F36" s="277"/>
      <c r="G36" s="401" t="s">
        <v>1309</v>
      </c>
      <c r="H36" s="401"/>
      <c r="I36" s="401"/>
      <c r="J36" s="401"/>
      <c r="K36" s="275"/>
    </row>
    <row r="37" spans="2:11" s="1" customFormat="1" ht="30.75" customHeight="1">
      <c r="B37" s="278"/>
      <c r="C37" s="279"/>
      <c r="D37" s="277"/>
      <c r="E37" s="280" t="s">
        <v>1310</v>
      </c>
      <c r="F37" s="277"/>
      <c r="G37" s="401" t="s">
        <v>1311</v>
      </c>
      <c r="H37" s="401"/>
      <c r="I37" s="401"/>
      <c r="J37" s="401"/>
      <c r="K37" s="275"/>
    </row>
    <row r="38" spans="2:11" s="1" customFormat="1" ht="15" customHeight="1">
      <c r="B38" s="278"/>
      <c r="C38" s="279"/>
      <c r="D38" s="277"/>
      <c r="E38" s="280" t="s">
        <v>55</v>
      </c>
      <c r="F38" s="277"/>
      <c r="G38" s="401" t="s">
        <v>1312</v>
      </c>
      <c r="H38" s="401"/>
      <c r="I38" s="401"/>
      <c r="J38" s="401"/>
      <c r="K38" s="275"/>
    </row>
    <row r="39" spans="2:11" s="1" customFormat="1" ht="15" customHeight="1">
      <c r="B39" s="278"/>
      <c r="C39" s="279"/>
      <c r="D39" s="277"/>
      <c r="E39" s="280" t="s">
        <v>56</v>
      </c>
      <c r="F39" s="277"/>
      <c r="G39" s="401" t="s">
        <v>1313</v>
      </c>
      <c r="H39" s="401"/>
      <c r="I39" s="401"/>
      <c r="J39" s="401"/>
      <c r="K39" s="275"/>
    </row>
    <row r="40" spans="2:11" s="1" customFormat="1" ht="15" customHeight="1">
      <c r="B40" s="278"/>
      <c r="C40" s="279"/>
      <c r="D40" s="277"/>
      <c r="E40" s="280" t="s">
        <v>109</v>
      </c>
      <c r="F40" s="277"/>
      <c r="G40" s="401" t="s">
        <v>1314</v>
      </c>
      <c r="H40" s="401"/>
      <c r="I40" s="401"/>
      <c r="J40" s="401"/>
      <c r="K40" s="275"/>
    </row>
    <row r="41" spans="2:11" s="1" customFormat="1" ht="15" customHeight="1">
      <c r="B41" s="278"/>
      <c r="C41" s="279"/>
      <c r="D41" s="277"/>
      <c r="E41" s="280" t="s">
        <v>110</v>
      </c>
      <c r="F41" s="277"/>
      <c r="G41" s="401" t="s">
        <v>1315</v>
      </c>
      <c r="H41" s="401"/>
      <c r="I41" s="401"/>
      <c r="J41" s="401"/>
      <c r="K41" s="275"/>
    </row>
    <row r="42" spans="2:11" s="1" customFormat="1" ht="15" customHeight="1">
      <c r="B42" s="278"/>
      <c r="C42" s="279"/>
      <c r="D42" s="277"/>
      <c r="E42" s="280" t="s">
        <v>1316</v>
      </c>
      <c r="F42" s="277"/>
      <c r="G42" s="401" t="s">
        <v>1317</v>
      </c>
      <c r="H42" s="401"/>
      <c r="I42" s="401"/>
      <c r="J42" s="401"/>
      <c r="K42" s="275"/>
    </row>
    <row r="43" spans="2:11" s="1" customFormat="1" ht="15" customHeight="1">
      <c r="B43" s="278"/>
      <c r="C43" s="279"/>
      <c r="D43" s="277"/>
      <c r="E43" s="280"/>
      <c r="F43" s="277"/>
      <c r="G43" s="401" t="s">
        <v>1318</v>
      </c>
      <c r="H43" s="401"/>
      <c r="I43" s="401"/>
      <c r="J43" s="401"/>
      <c r="K43" s="275"/>
    </row>
    <row r="44" spans="2:11" s="1" customFormat="1" ht="15" customHeight="1">
      <c r="B44" s="278"/>
      <c r="C44" s="279"/>
      <c r="D44" s="277"/>
      <c r="E44" s="280" t="s">
        <v>1319</v>
      </c>
      <c r="F44" s="277"/>
      <c r="G44" s="401" t="s">
        <v>1320</v>
      </c>
      <c r="H44" s="401"/>
      <c r="I44" s="401"/>
      <c r="J44" s="401"/>
      <c r="K44" s="275"/>
    </row>
    <row r="45" spans="2:11" s="1" customFormat="1" ht="15" customHeight="1">
      <c r="B45" s="278"/>
      <c r="C45" s="279"/>
      <c r="D45" s="277"/>
      <c r="E45" s="280" t="s">
        <v>112</v>
      </c>
      <c r="F45" s="277"/>
      <c r="G45" s="401" t="s">
        <v>1321</v>
      </c>
      <c r="H45" s="401"/>
      <c r="I45" s="401"/>
      <c r="J45" s="401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401" t="s">
        <v>1322</v>
      </c>
      <c r="E47" s="401"/>
      <c r="F47" s="401"/>
      <c r="G47" s="401"/>
      <c r="H47" s="401"/>
      <c r="I47" s="401"/>
      <c r="J47" s="401"/>
      <c r="K47" s="275"/>
    </row>
    <row r="48" spans="2:11" s="1" customFormat="1" ht="15" customHeight="1">
      <c r="B48" s="278"/>
      <c r="C48" s="279"/>
      <c r="D48" s="279"/>
      <c r="E48" s="401" t="s">
        <v>1323</v>
      </c>
      <c r="F48" s="401"/>
      <c r="G48" s="401"/>
      <c r="H48" s="401"/>
      <c r="I48" s="401"/>
      <c r="J48" s="401"/>
      <c r="K48" s="275"/>
    </row>
    <row r="49" spans="2:11" s="1" customFormat="1" ht="15" customHeight="1">
      <c r="B49" s="278"/>
      <c r="C49" s="279"/>
      <c r="D49" s="279"/>
      <c r="E49" s="401" t="s">
        <v>1324</v>
      </c>
      <c r="F49" s="401"/>
      <c r="G49" s="401"/>
      <c r="H49" s="401"/>
      <c r="I49" s="401"/>
      <c r="J49" s="401"/>
      <c r="K49" s="275"/>
    </row>
    <row r="50" spans="2:11" s="1" customFormat="1" ht="15" customHeight="1">
      <c r="B50" s="278"/>
      <c r="C50" s="279"/>
      <c r="D50" s="279"/>
      <c r="E50" s="401" t="s">
        <v>1325</v>
      </c>
      <c r="F50" s="401"/>
      <c r="G50" s="401"/>
      <c r="H50" s="401"/>
      <c r="I50" s="401"/>
      <c r="J50" s="401"/>
      <c r="K50" s="275"/>
    </row>
    <row r="51" spans="2:11" s="1" customFormat="1" ht="15" customHeight="1">
      <c r="B51" s="278"/>
      <c r="C51" s="279"/>
      <c r="D51" s="401" t="s">
        <v>1326</v>
      </c>
      <c r="E51" s="401"/>
      <c r="F51" s="401"/>
      <c r="G51" s="401"/>
      <c r="H51" s="401"/>
      <c r="I51" s="401"/>
      <c r="J51" s="401"/>
      <c r="K51" s="275"/>
    </row>
    <row r="52" spans="2:11" s="1" customFormat="1" ht="25.5" customHeight="1">
      <c r="B52" s="274"/>
      <c r="C52" s="402" t="s">
        <v>1327</v>
      </c>
      <c r="D52" s="402"/>
      <c r="E52" s="402"/>
      <c r="F52" s="402"/>
      <c r="G52" s="402"/>
      <c r="H52" s="402"/>
      <c r="I52" s="402"/>
      <c r="J52" s="402"/>
      <c r="K52" s="275"/>
    </row>
    <row r="53" spans="2:11" s="1" customFormat="1" ht="5.25" customHeight="1">
      <c r="B53" s="274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4"/>
      <c r="C54" s="401" t="s">
        <v>1328</v>
      </c>
      <c r="D54" s="401"/>
      <c r="E54" s="401"/>
      <c r="F54" s="401"/>
      <c r="G54" s="401"/>
      <c r="H54" s="401"/>
      <c r="I54" s="401"/>
      <c r="J54" s="401"/>
      <c r="K54" s="275"/>
    </row>
    <row r="55" spans="2:11" s="1" customFormat="1" ht="15" customHeight="1">
      <c r="B55" s="274"/>
      <c r="C55" s="401" t="s">
        <v>1329</v>
      </c>
      <c r="D55" s="401"/>
      <c r="E55" s="401"/>
      <c r="F55" s="401"/>
      <c r="G55" s="401"/>
      <c r="H55" s="401"/>
      <c r="I55" s="401"/>
      <c r="J55" s="401"/>
      <c r="K55" s="275"/>
    </row>
    <row r="56" spans="2:11" s="1" customFormat="1" ht="12.75" customHeight="1">
      <c r="B56" s="274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4"/>
      <c r="C57" s="401" t="s">
        <v>1330</v>
      </c>
      <c r="D57" s="401"/>
      <c r="E57" s="401"/>
      <c r="F57" s="401"/>
      <c r="G57" s="401"/>
      <c r="H57" s="401"/>
      <c r="I57" s="401"/>
      <c r="J57" s="401"/>
      <c r="K57" s="275"/>
    </row>
    <row r="58" spans="2:11" s="1" customFormat="1" ht="15" customHeight="1">
      <c r="B58" s="274"/>
      <c r="C58" s="279"/>
      <c r="D58" s="401" t="s">
        <v>1331</v>
      </c>
      <c r="E58" s="401"/>
      <c r="F58" s="401"/>
      <c r="G58" s="401"/>
      <c r="H58" s="401"/>
      <c r="I58" s="401"/>
      <c r="J58" s="401"/>
      <c r="K58" s="275"/>
    </row>
    <row r="59" spans="2:11" s="1" customFormat="1" ht="15" customHeight="1">
      <c r="B59" s="274"/>
      <c r="C59" s="279"/>
      <c r="D59" s="401" t="s">
        <v>1332</v>
      </c>
      <c r="E59" s="401"/>
      <c r="F59" s="401"/>
      <c r="G59" s="401"/>
      <c r="H59" s="401"/>
      <c r="I59" s="401"/>
      <c r="J59" s="401"/>
      <c r="K59" s="275"/>
    </row>
    <row r="60" spans="2:11" s="1" customFormat="1" ht="15" customHeight="1">
      <c r="B60" s="274"/>
      <c r="C60" s="279"/>
      <c r="D60" s="401" t="s">
        <v>1333</v>
      </c>
      <c r="E60" s="401"/>
      <c r="F60" s="401"/>
      <c r="G60" s="401"/>
      <c r="H60" s="401"/>
      <c r="I60" s="401"/>
      <c r="J60" s="401"/>
      <c r="K60" s="275"/>
    </row>
    <row r="61" spans="2:11" s="1" customFormat="1" ht="15" customHeight="1">
      <c r="B61" s="274"/>
      <c r="C61" s="279"/>
      <c r="D61" s="401" t="s">
        <v>1334</v>
      </c>
      <c r="E61" s="401"/>
      <c r="F61" s="401"/>
      <c r="G61" s="401"/>
      <c r="H61" s="401"/>
      <c r="I61" s="401"/>
      <c r="J61" s="401"/>
      <c r="K61" s="275"/>
    </row>
    <row r="62" spans="2:11" s="1" customFormat="1" ht="15" customHeight="1">
      <c r="B62" s="274"/>
      <c r="C62" s="279"/>
      <c r="D62" s="403" t="s">
        <v>1335</v>
      </c>
      <c r="E62" s="403"/>
      <c r="F62" s="403"/>
      <c r="G62" s="403"/>
      <c r="H62" s="403"/>
      <c r="I62" s="403"/>
      <c r="J62" s="403"/>
      <c r="K62" s="275"/>
    </row>
    <row r="63" spans="2:11" s="1" customFormat="1" ht="15" customHeight="1">
      <c r="B63" s="274"/>
      <c r="C63" s="279"/>
      <c r="D63" s="401" t="s">
        <v>1336</v>
      </c>
      <c r="E63" s="401"/>
      <c r="F63" s="401"/>
      <c r="G63" s="401"/>
      <c r="H63" s="401"/>
      <c r="I63" s="401"/>
      <c r="J63" s="401"/>
      <c r="K63" s="275"/>
    </row>
    <row r="64" spans="2:11" s="1" customFormat="1" ht="12.75" customHeight="1">
      <c r="B64" s="274"/>
      <c r="C64" s="279"/>
      <c r="D64" s="279"/>
      <c r="E64" s="282"/>
      <c r="F64" s="279"/>
      <c r="G64" s="279"/>
      <c r="H64" s="279"/>
      <c r="I64" s="279"/>
      <c r="J64" s="279"/>
      <c r="K64" s="275"/>
    </row>
    <row r="65" spans="2:11" s="1" customFormat="1" ht="15" customHeight="1">
      <c r="B65" s="274"/>
      <c r="C65" s="279"/>
      <c r="D65" s="401" t="s">
        <v>1337</v>
      </c>
      <c r="E65" s="401"/>
      <c r="F65" s="401"/>
      <c r="G65" s="401"/>
      <c r="H65" s="401"/>
      <c r="I65" s="401"/>
      <c r="J65" s="401"/>
      <c r="K65" s="275"/>
    </row>
    <row r="66" spans="2:11" s="1" customFormat="1" ht="15" customHeight="1">
      <c r="B66" s="274"/>
      <c r="C66" s="279"/>
      <c r="D66" s="403" t="s">
        <v>1338</v>
      </c>
      <c r="E66" s="403"/>
      <c r="F66" s="403"/>
      <c r="G66" s="403"/>
      <c r="H66" s="403"/>
      <c r="I66" s="403"/>
      <c r="J66" s="403"/>
      <c r="K66" s="275"/>
    </row>
    <row r="67" spans="2:11" s="1" customFormat="1" ht="15" customHeight="1">
      <c r="B67" s="274"/>
      <c r="C67" s="279"/>
      <c r="D67" s="401" t="s">
        <v>1339</v>
      </c>
      <c r="E67" s="401"/>
      <c r="F67" s="401"/>
      <c r="G67" s="401"/>
      <c r="H67" s="401"/>
      <c r="I67" s="401"/>
      <c r="J67" s="401"/>
      <c r="K67" s="275"/>
    </row>
    <row r="68" spans="2:11" s="1" customFormat="1" ht="15" customHeight="1">
      <c r="B68" s="274"/>
      <c r="C68" s="279"/>
      <c r="D68" s="401" t="s">
        <v>1340</v>
      </c>
      <c r="E68" s="401"/>
      <c r="F68" s="401"/>
      <c r="G68" s="401"/>
      <c r="H68" s="401"/>
      <c r="I68" s="401"/>
      <c r="J68" s="401"/>
      <c r="K68" s="275"/>
    </row>
    <row r="69" spans="2:11" s="1" customFormat="1" ht="15" customHeight="1">
      <c r="B69" s="274"/>
      <c r="C69" s="279"/>
      <c r="D69" s="401" t="s">
        <v>1341</v>
      </c>
      <c r="E69" s="401"/>
      <c r="F69" s="401"/>
      <c r="G69" s="401"/>
      <c r="H69" s="401"/>
      <c r="I69" s="401"/>
      <c r="J69" s="401"/>
      <c r="K69" s="275"/>
    </row>
    <row r="70" spans="2:11" s="1" customFormat="1" ht="15" customHeight="1">
      <c r="B70" s="274"/>
      <c r="C70" s="279"/>
      <c r="D70" s="401" t="s">
        <v>1342</v>
      </c>
      <c r="E70" s="401"/>
      <c r="F70" s="401"/>
      <c r="G70" s="401"/>
      <c r="H70" s="401"/>
      <c r="I70" s="401"/>
      <c r="J70" s="401"/>
      <c r="K70" s="275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396" t="s">
        <v>1343</v>
      </c>
      <c r="D75" s="396"/>
      <c r="E75" s="396"/>
      <c r="F75" s="396"/>
      <c r="G75" s="396"/>
      <c r="H75" s="396"/>
      <c r="I75" s="396"/>
      <c r="J75" s="396"/>
      <c r="K75" s="292"/>
    </row>
    <row r="76" spans="2:11" s="1" customFormat="1" ht="17.25" customHeight="1">
      <c r="B76" s="291"/>
      <c r="C76" s="293" t="s">
        <v>1344</v>
      </c>
      <c r="D76" s="293"/>
      <c r="E76" s="293"/>
      <c r="F76" s="293" t="s">
        <v>1345</v>
      </c>
      <c r="G76" s="294"/>
      <c r="H76" s="293" t="s">
        <v>56</v>
      </c>
      <c r="I76" s="293" t="s">
        <v>59</v>
      </c>
      <c r="J76" s="293" t="s">
        <v>1346</v>
      </c>
      <c r="K76" s="292"/>
    </row>
    <row r="77" spans="2:11" s="1" customFormat="1" ht="17.25" customHeight="1">
      <c r="B77" s="291"/>
      <c r="C77" s="295" t="s">
        <v>1347</v>
      </c>
      <c r="D77" s="295"/>
      <c r="E77" s="295"/>
      <c r="F77" s="296" t="s">
        <v>1348</v>
      </c>
      <c r="G77" s="297"/>
      <c r="H77" s="295"/>
      <c r="I77" s="295"/>
      <c r="J77" s="295" t="s">
        <v>1349</v>
      </c>
      <c r="K77" s="292"/>
    </row>
    <row r="78" spans="2:11" s="1" customFormat="1" ht="5.25" customHeight="1">
      <c r="B78" s="291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1"/>
      <c r="C79" s="280" t="s">
        <v>55</v>
      </c>
      <c r="D79" s="298"/>
      <c r="E79" s="298"/>
      <c r="F79" s="300" t="s">
        <v>1350</v>
      </c>
      <c r="G79" s="299"/>
      <c r="H79" s="280" t="s">
        <v>1351</v>
      </c>
      <c r="I79" s="280" t="s">
        <v>1352</v>
      </c>
      <c r="J79" s="280">
        <v>20</v>
      </c>
      <c r="K79" s="292"/>
    </row>
    <row r="80" spans="2:11" s="1" customFormat="1" ht="15" customHeight="1">
      <c r="B80" s="291"/>
      <c r="C80" s="280" t="s">
        <v>1353</v>
      </c>
      <c r="D80" s="280"/>
      <c r="E80" s="280"/>
      <c r="F80" s="300" t="s">
        <v>1350</v>
      </c>
      <c r="G80" s="299"/>
      <c r="H80" s="280" t="s">
        <v>1354</v>
      </c>
      <c r="I80" s="280" t="s">
        <v>1352</v>
      </c>
      <c r="J80" s="280">
        <v>120</v>
      </c>
      <c r="K80" s="292"/>
    </row>
    <row r="81" spans="2:11" s="1" customFormat="1" ht="15" customHeight="1">
      <c r="B81" s="301"/>
      <c r="C81" s="280" t="s">
        <v>1355</v>
      </c>
      <c r="D81" s="280"/>
      <c r="E81" s="280"/>
      <c r="F81" s="300" t="s">
        <v>1356</v>
      </c>
      <c r="G81" s="299"/>
      <c r="H81" s="280" t="s">
        <v>1357</v>
      </c>
      <c r="I81" s="280" t="s">
        <v>1352</v>
      </c>
      <c r="J81" s="280">
        <v>50</v>
      </c>
      <c r="K81" s="292"/>
    </row>
    <row r="82" spans="2:11" s="1" customFormat="1" ht="15" customHeight="1">
      <c r="B82" s="301"/>
      <c r="C82" s="280" t="s">
        <v>1358</v>
      </c>
      <c r="D82" s="280"/>
      <c r="E82" s="280"/>
      <c r="F82" s="300" t="s">
        <v>1350</v>
      </c>
      <c r="G82" s="299"/>
      <c r="H82" s="280" t="s">
        <v>1359</v>
      </c>
      <c r="I82" s="280" t="s">
        <v>1360</v>
      </c>
      <c r="J82" s="280"/>
      <c r="K82" s="292"/>
    </row>
    <row r="83" spans="2:11" s="1" customFormat="1" ht="15" customHeight="1">
      <c r="B83" s="301"/>
      <c r="C83" s="302" t="s">
        <v>1361</v>
      </c>
      <c r="D83" s="302"/>
      <c r="E83" s="302"/>
      <c r="F83" s="303" t="s">
        <v>1356</v>
      </c>
      <c r="G83" s="302"/>
      <c r="H83" s="302" t="s">
        <v>1362</v>
      </c>
      <c r="I83" s="302" t="s">
        <v>1352</v>
      </c>
      <c r="J83" s="302">
        <v>15</v>
      </c>
      <c r="K83" s="292"/>
    </row>
    <row r="84" spans="2:11" s="1" customFormat="1" ht="15" customHeight="1">
      <c r="B84" s="301"/>
      <c r="C84" s="302" t="s">
        <v>1363</v>
      </c>
      <c r="D84" s="302"/>
      <c r="E84" s="302"/>
      <c r="F84" s="303" t="s">
        <v>1356</v>
      </c>
      <c r="G84" s="302"/>
      <c r="H84" s="302" t="s">
        <v>1364</v>
      </c>
      <c r="I84" s="302" t="s">
        <v>1352</v>
      </c>
      <c r="J84" s="302">
        <v>15</v>
      </c>
      <c r="K84" s="292"/>
    </row>
    <row r="85" spans="2:11" s="1" customFormat="1" ht="15" customHeight="1">
      <c r="B85" s="301"/>
      <c r="C85" s="302" t="s">
        <v>1365</v>
      </c>
      <c r="D85" s="302"/>
      <c r="E85" s="302"/>
      <c r="F85" s="303" t="s">
        <v>1356</v>
      </c>
      <c r="G85" s="302"/>
      <c r="H85" s="302" t="s">
        <v>1366</v>
      </c>
      <c r="I85" s="302" t="s">
        <v>1352</v>
      </c>
      <c r="J85" s="302">
        <v>20</v>
      </c>
      <c r="K85" s="292"/>
    </row>
    <row r="86" spans="2:11" s="1" customFormat="1" ht="15" customHeight="1">
      <c r="B86" s="301"/>
      <c r="C86" s="302" t="s">
        <v>1367</v>
      </c>
      <c r="D86" s="302"/>
      <c r="E86" s="302"/>
      <c r="F86" s="303" t="s">
        <v>1356</v>
      </c>
      <c r="G86" s="302"/>
      <c r="H86" s="302" t="s">
        <v>1368</v>
      </c>
      <c r="I86" s="302" t="s">
        <v>1352</v>
      </c>
      <c r="J86" s="302">
        <v>20</v>
      </c>
      <c r="K86" s="292"/>
    </row>
    <row r="87" spans="2:11" s="1" customFormat="1" ht="15" customHeight="1">
      <c r="B87" s="301"/>
      <c r="C87" s="280" t="s">
        <v>1369</v>
      </c>
      <c r="D87" s="280"/>
      <c r="E87" s="280"/>
      <c r="F87" s="300" t="s">
        <v>1356</v>
      </c>
      <c r="G87" s="299"/>
      <c r="H87" s="280" t="s">
        <v>1370</v>
      </c>
      <c r="I87" s="280" t="s">
        <v>1352</v>
      </c>
      <c r="J87" s="280">
        <v>50</v>
      </c>
      <c r="K87" s="292"/>
    </row>
    <row r="88" spans="2:11" s="1" customFormat="1" ht="15" customHeight="1">
      <c r="B88" s="301"/>
      <c r="C88" s="280" t="s">
        <v>1371</v>
      </c>
      <c r="D88" s="280"/>
      <c r="E88" s="280"/>
      <c r="F88" s="300" t="s">
        <v>1356</v>
      </c>
      <c r="G88" s="299"/>
      <c r="H88" s="280" t="s">
        <v>1372</v>
      </c>
      <c r="I88" s="280" t="s">
        <v>1352</v>
      </c>
      <c r="J88" s="280">
        <v>20</v>
      </c>
      <c r="K88" s="292"/>
    </row>
    <row r="89" spans="2:11" s="1" customFormat="1" ht="15" customHeight="1">
      <c r="B89" s="301"/>
      <c r="C89" s="280" t="s">
        <v>1373</v>
      </c>
      <c r="D89" s="280"/>
      <c r="E89" s="280"/>
      <c r="F89" s="300" t="s">
        <v>1356</v>
      </c>
      <c r="G89" s="299"/>
      <c r="H89" s="280" t="s">
        <v>1374</v>
      </c>
      <c r="I89" s="280" t="s">
        <v>1352</v>
      </c>
      <c r="J89" s="280">
        <v>20</v>
      </c>
      <c r="K89" s="292"/>
    </row>
    <row r="90" spans="2:11" s="1" customFormat="1" ht="15" customHeight="1">
      <c r="B90" s="301"/>
      <c r="C90" s="280" t="s">
        <v>1375</v>
      </c>
      <c r="D90" s="280"/>
      <c r="E90" s="280"/>
      <c r="F90" s="300" t="s">
        <v>1356</v>
      </c>
      <c r="G90" s="299"/>
      <c r="H90" s="280" t="s">
        <v>1376</v>
      </c>
      <c r="I90" s="280" t="s">
        <v>1352</v>
      </c>
      <c r="J90" s="280">
        <v>50</v>
      </c>
      <c r="K90" s="292"/>
    </row>
    <row r="91" spans="2:11" s="1" customFormat="1" ht="15" customHeight="1">
      <c r="B91" s="301"/>
      <c r="C91" s="280" t="s">
        <v>1377</v>
      </c>
      <c r="D91" s="280"/>
      <c r="E91" s="280"/>
      <c r="F91" s="300" t="s">
        <v>1356</v>
      </c>
      <c r="G91" s="299"/>
      <c r="H91" s="280" t="s">
        <v>1377</v>
      </c>
      <c r="I91" s="280" t="s">
        <v>1352</v>
      </c>
      <c r="J91" s="280">
        <v>50</v>
      </c>
      <c r="K91" s="292"/>
    </row>
    <row r="92" spans="2:11" s="1" customFormat="1" ht="15" customHeight="1">
      <c r="B92" s="301"/>
      <c r="C92" s="280" t="s">
        <v>1378</v>
      </c>
      <c r="D92" s="280"/>
      <c r="E92" s="280"/>
      <c r="F92" s="300" t="s">
        <v>1356</v>
      </c>
      <c r="G92" s="299"/>
      <c r="H92" s="280" t="s">
        <v>1379</v>
      </c>
      <c r="I92" s="280" t="s">
        <v>1352</v>
      </c>
      <c r="J92" s="280">
        <v>255</v>
      </c>
      <c r="K92" s="292"/>
    </row>
    <row r="93" spans="2:11" s="1" customFormat="1" ht="15" customHeight="1">
      <c r="B93" s="301"/>
      <c r="C93" s="280" t="s">
        <v>1380</v>
      </c>
      <c r="D93" s="280"/>
      <c r="E93" s="280"/>
      <c r="F93" s="300" t="s">
        <v>1350</v>
      </c>
      <c r="G93" s="299"/>
      <c r="H93" s="280" t="s">
        <v>1381</v>
      </c>
      <c r="I93" s="280" t="s">
        <v>1382</v>
      </c>
      <c r="J93" s="280"/>
      <c r="K93" s="292"/>
    </row>
    <row r="94" spans="2:11" s="1" customFormat="1" ht="15" customHeight="1">
      <c r="B94" s="301"/>
      <c r="C94" s="280" t="s">
        <v>1383</v>
      </c>
      <c r="D94" s="280"/>
      <c r="E94" s="280"/>
      <c r="F94" s="300" t="s">
        <v>1350</v>
      </c>
      <c r="G94" s="299"/>
      <c r="H94" s="280" t="s">
        <v>1384</v>
      </c>
      <c r="I94" s="280" t="s">
        <v>1385</v>
      </c>
      <c r="J94" s="280"/>
      <c r="K94" s="292"/>
    </row>
    <row r="95" spans="2:11" s="1" customFormat="1" ht="15" customHeight="1">
      <c r="B95" s="301"/>
      <c r="C95" s="280" t="s">
        <v>1386</v>
      </c>
      <c r="D95" s="280"/>
      <c r="E95" s="280"/>
      <c r="F95" s="300" t="s">
        <v>1350</v>
      </c>
      <c r="G95" s="299"/>
      <c r="H95" s="280" t="s">
        <v>1386</v>
      </c>
      <c r="I95" s="280" t="s">
        <v>1385</v>
      </c>
      <c r="J95" s="280"/>
      <c r="K95" s="292"/>
    </row>
    <row r="96" spans="2:11" s="1" customFormat="1" ht="15" customHeight="1">
      <c r="B96" s="301"/>
      <c r="C96" s="280" t="s">
        <v>40</v>
      </c>
      <c r="D96" s="280"/>
      <c r="E96" s="280"/>
      <c r="F96" s="300" t="s">
        <v>1350</v>
      </c>
      <c r="G96" s="299"/>
      <c r="H96" s="280" t="s">
        <v>1387</v>
      </c>
      <c r="I96" s="280" t="s">
        <v>1385</v>
      </c>
      <c r="J96" s="280"/>
      <c r="K96" s="292"/>
    </row>
    <row r="97" spans="2:11" s="1" customFormat="1" ht="15" customHeight="1">
      <c r="B97" s="301"/>
      <c r="C97" s="280" t="s">
        <v>50</v>
      </c>
      <c r="D97" s="280"/>
      <c r="E97" s="280"/>
      <c r="F97" s="300" t="s">
        <v>1350</v>
      </c>
      <c r="G97" s="299"/>
      <c r="H97" s="280" t="s">
        <v>1388</v>
      </c>
      <c r="I97" s="280" t="s">
        <v>1385</v>
      </c>
      <c r="J97" s="280"/>
      <c r="K97" s="292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396" t="s">
        <v>1389</v>
      </c>
      <c r="D102" s="396"/>
      <c r="E102" s="396"/>
      <c r="F102" s="396"/>
      <c r="G102" s="396"/>
      <c r="H102" s="396"/>
      <c r="I102" s="396"/>
      <c r="J102" s="396"/>
      <c r="K102" s="292"/>
    </row>
    <row r="103" spans="2:11" s="1" customFormat="1" ht="17.25" customHeight="1">
      <c r="B103" s="291"/>
      <c r="C103" s="293" t="s">
        <v>1344</v>
      </c>
      <c r="D103" s="293"/>
      <c r="E103" s="293"/>
      <c r="F103" s="293" t="s">
        <v>1345</v>
      </c>
      <c r="G103" s="294"/>
      <c r="H103" s="293" t="s">
        <v>56</v>
      </c>
      <c r="I103" s="293" t="s">
        <v>59</v>
      </c>
      <c r="J103" s="293" t="s">
        <v>1346</v>
      </c>
      <c r="K103" s="292"/>
    </row>
    <row r="104" spans="2:11" s="1" customFormat="1" ht="17.25" customHeight="1">
      <c r="B104" s="291"/>
      <c r="C104" s="295" t="s">
        <v>1347</v>
      </c>
      <c r="D104" s="295"/>
      <c r="E104" s="295"/>
      <c r="F104" s="296" t="s">
        <v>1348</v>
      </c>
      <c r="G104" s="297"/>
      <c r="H104" s="295"/>
      <c r="I104" s="295"/>
      <c r="J104" s="295" t="s">
        <v>1349</v>
      </c>
      <c r="K104" s="292"/>
    </row>
    <row r="105" spans="2:11" s="1" customFormat="1" ht="5.25" customHeight="1">
      <c r="B105" s="291"/>
      <c r="C105" s="293"/>
      <c r="D105" s="293"/>
      <c r="E105" s="293"/>
      <c r="F105" s="293"/>
      <c r="G105" s="309"/>
      <c r="H105" s="293"/>
      <c r="I105" s="293"/>
      <c r="J105" s="293"/>
      <c r="K105" s="292"/>
    </row>
    <row r="106" spans="2:11" s="1" customFormat="1" ht="15" customHeight="1">
      <c r="B106" s="291"/>
      <c r="C106" s="280" t="s">
        <v>55</v>
      </c>
      <c r="D106" s="298"/>
      <c r="E106" s="298"/>
      <c r="F106" s="300" t="s">
        <v>1350</v>
      </c>
      <c r="G106" s="309"/>
      <c r="H106" s="280" t="s">
        <v>1390</v>
      </c>
      <c r="I106" s="280" t="s">
        <v>1352</v>
      </c>
      <c r="J106" s="280">
        <v>20</v>
      </c>
      <c r="K106" s="292"/>
    </row>
    <row r="107" spans="2:11" s="1" customFormat="1" ht="15" customHeight="1">
      <c r="B107" s="291"/>
      <c r="C107" s="280" t="s">
        <v>1353</v>
      </c>
      <c r="D107" s="280"/>
      <c r="E107" s="280"/>
      <c r="F107" s="300" t="s">
        <v>1350</v>
      </c>
      <c r="G107" s="280"/>
      <c r="H107" s="280" t="s">
        <v>1390</v>
      </c>
      <c r="I107" s="280" t="s">
        <v>1352</v>
      </c>
      <c r="J107" s="280">
        <v>120</v>
      </c>
      <c r="K107" s="292"/>
    </row>
    <row r="108" spans="2:11" s="1" customFormat="1" ht="15" customHeight="1">
      <c r="B108" s="301"/>
      <c r="C108" s="280" t="s">
        <v>1355</v>
      </c>
      <c r="D108" s="280"/>
      <c r="E108" s="280"/>
      <c r="F108" s="300" t="s">
        <v>1356</v>
      </c>
      <c r="G108" s="280"/>
      <c r="H108" s="280" t="s">
        <v>1390</v>
      </c>
      <c r="I108" s="280" t="s">
        <v>1352</v>
      </c>
      <c r="J108" s="280">
        <v>50</v>
      </c>
      <c r="K108" s="292"/>
    </row>
    <row r="109" spans="2:11" s="1" customFormat="1" ht="15" customHeight="1">
      <c r="B109" s="301"/>
      <c r="C109" s="280" t="s">
        <v>1358</v>
      </c>
      <c r="D109" s="280"/>
      <c r="E109" s="280"/>
      <c r="F109" s="300" t="s">
        <v>1350</v>
      </c>
      <c r="G109" s="280"/>
      <c r="H109" s="280" t="s">
        <v>1390</v>
      </c>
      <c r="I109" s="280" t="s">
        <v>1360</v>
      </c>
      <c r="J109" s="280"/>
      <c r="K109" s="292"/>
    </row>
    <row r="110" spans="2:11" s="1" customFormat="1" ht="15" customHeight="1">
      <c r="B110" s="301"/>
      <c r="C110" s="280" t="s">
        <v>1369</v>
      </c>
      <c r="D110" s="280"/>
      <c r="E110" s="280"/>
      <c r="F110" s="300" t="s">
        <v>1356</v>
      </c>
      <c r="G110" s="280"/>
      <c r="H110" s="280" t="s">
        <v>1390</v>
      </c>
      <c r="I110" s="280" t="s">
        <v>1352</v>
      </c>
      <c r="J110" s="280">
        <v>50</v>
      </c>
      <c r="K110" s="292"/>
    </row>
    <row r="111" spans="2:11" s="1" customFormat="1" ht="15" customHeight="1">
      <c r="B111" s="301"/>
      <c r="C111" s="280" t="s">
        <v>1377</v>
      </c>
      <c r="D111" s="280"/>
      <c r="E111" s="280"/>
      <c r="F111" s="300" t="s">
        <v>1356</v>
      </c>
      <c r="G111" s="280"/>
      <c r="H111" s="280" t="s">
        <v>1390</v>
      </c>
      <c r="I111" s="280" t="s">
        <v>1352</v>
      </c>
      <c r="J111" s="280">
        <v>50</v>
      </c>
      <c r="K111" s="292"/>
    </row>
    <row r="112" spans="2:11" s="1" customFormat="1" ht="15" customHeight="1">
      <c r="B112" s="301"/>
      <c r="C112" s="280" t="s">
        <v>1375</v>
      </c>
      <c r="D112" s="280"/>
      <c r="E112" s="280"/>
      <c r="F112" s="300" t="s">
        <v>1356</v>
      </c>
      <c r="G112" s="280"/>
      <c r="H112" s="280" t="s">
        <v>1390</v>
      </c>
      <c r="I112" s="280" t="s">
        <v>1352</v>
      </c>
      <c r="J112" s="280">
        <v>50</v>
      </c>
      <c r="K112" s="292"/>
    </row>
    <row r="113" spans="2:11" s="1" customFormat="1" ht="15" customHeight="1">
      <c r="B113" s="301"/>
      <c r="C113" s="280" t="s">
        <v>55</v>
      </c>
      <c r="D113" s="280"/>
      <c r="E113" s="280"/>
      <c r="F113" s="300" t="s">
        <v>1350</v>
      </c>
      <c r="G113" s="280"/>
      <c r="H113" s="280" t="s">
        <v>1391</v>
      </c>
      <c r="I113" s="280" t="s">
        <v>1352</v>
      </c>
      <c r="J113" s="280">
        <v>20</v>
      </c>
      <c r="K113" s="292"/>
    </row>
    <row r="114" spans="2:11" s="1" customFormat="1" ht="15" customHeight="1">
      <c r="B114" s="301"/>
      <c r="C114" s="280" t="s">
        <v>1392</v>
      </c>
      <c r="D114" s="280"/>
      <c r="E114" s="280"/>
      <c r="F114" s="300" t="s">
        <v>1350</v>
      </c>
      <c r="G114" s="280"/>
      <c r="H114" s="280" t="s">
        <v>1393</v>
      </c>
      <c r="I114" s="280" t="s">
        <v>1352</v>
      </c>
      <c r="J114" s="280">
        <v>120</v>
      </c>
      <c r="K114" s="292"/>
    </row>
    <row r="115" spans="2:11" s="1" customFormat="1" ht="15" customHeight="1">
      <c r="B115" s="301"/>
      <c r="C115" s="280" t="s">
        <v>40</v>
      </c>
      <c r="D115" s="280"/>
      <c r="E115" s="280"/>
      <c r="F115" s="300" t="s">
        <v>1350</v>
      </c>
      <c r="G115" s="280"/>
      <c r="H115" s="280" t="s">
        <v>1394</v>
      </c>
      <c r="I115" s="280" t="s">
        <v>1385</v>
      </c>
      <c r="J115" s="280"/>
      <c r="K115" s="292"/>
    </row>
    <row r="116" spans="2:11" s="1" customFormat="1" ht="15" customHeight="1">
      <c r="B116" s="301"/>
      <c r="C116" s="280" t="s">
        <v>50</v>
      </c>
      <c r="D116" s="280"/>
      <c r="E116" s="280"/>
      <c r="F116" s="300" t="s">
        <v>1350</v>
      </c>
      <c r="G116" s="280"/>
      <c r="H116" s="280" t="s">
        <v>1395</v>
      </c>
      <c r="I116" s="280" t="s">
        <v>1385</v>
      </c>
      <c r="J116" s="280"/>
      <c r="K116" s="292"/>
    </row>
    <row r="117" spans="2:11" s="1" customFormat="1" ht="15" customHeight="1">
      <c r="B117" s="301"/>
      <c r="C117" s="280" t="s">
        <v>59</v>
      </c>
      <c r="D117" s="280"/>
      <c r="E117" s="280"/>
      <c r="F117" s="300" t="s">
        <v>1350</v>
      </c>
      <c r="G117" s="280"/>
      <c r="H117" s="280" t="s">
        <v>1396</v>
      </c>
      <c r="I117" s="280" t="s">
        <v>1397</v>
      </c>
      <c r="J117" s="280"/>
      <c r="K117" s="292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277"/>
      <c r="D119" s="277"/>
      <c r="E119" s="277"/>
      <c r="F119" s="312"/>
      <c r="G119" s="277"/>
      <c r="H119" s="277"/>
      <c r="I119" s="277"/>
      <c r="J119" s="277"/>
      <c r="K119" s="311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397" t="s">
        <v>1398</v>
      </c>
      <c r="D122" s="397"/>
      <c r="E122" s="397"/>
      <c r="F122" s="397"/>
      <c r="G122" s="397"/>
      <c r="H122" s="397"/>
      <c r="I122" s="397"/>
      <c r="J122" s="397"/>
      <c r="K122" s="317"/>
    </row>
    <row r="123" spans="2:11" s="1" customFormat="1" ht="17.25" customHeight="1">
      <c r="B123" s="318"/>
      <c r="C123" s="293" t="s">
        <v>1344</v>
      </c>
      <c r="D123" s="293"/>
      <c r="E123" s="293"/>
      <c r="F123" s="293" t="s">
        <v>1345</v>
      </c>
      <c r="G123" s="294"/>
      <c r="H123" s="293" t="s">
        <v>56</v>
      </c>
      <c r="I123" s="293" t="s">
        <v>59</v>
      </c>
      <c r="J123" s="293" t="s">
        <v>1346</v>
      </c>
      <c r="K123" s="319"/>
    </row>
    <row r="124" spans="2:11" s="1" customFormat="1" ht="17.25" customHeight="1">
      <c r="B124" s="318"/>
      <c r="C124" s="295" t="s">
        <v>1347</v>
      </c>
      <c r="D124" s="295"/>
      <c r="E124" s="295"/>
      <c r="F124" s="296" t="s">
        <v>1348</v>
      </c>
      <c r="G124" s="297"/>
      <c r="H124" s="295"/>
      <c r="I124" s="295"/>
      <c r="J124" s="295" t="s">
        <v>1349</v>
      </c>
      <c r="K124" s="319"/>
    </row>
    <row r="125" spans="2:11" s="1" customFormat="1" ht="5.25" customHeight="1">
      <c r="B125" s="320"/>
      <c r="C125" s="298"/>
      <c r="D125" s="298"/>
      <c r="E125" s="298"/>
      <c r="F125" s="298"/>
      <c r="G125" s="280"/>
      <c r="H125" s="298"/>
      <c r="I125" s="298"/>
      <c r="J125" s="298"/>
      <c r="K125" s="321"/>
    </row>
    <row r="126" spans="2:11" s="1" customFormat="1" ht="15" customHeight="1">
      <c r="B126" s="320"/>
      <c r="C126" s="280" t="s">
        <v>1353</v>
      </c>
      <c r="D126" s="298"/>
      <c r="E126" s="298"/>
      <c r="F126" s="300" t="s">
        <v>1350</v>
      </c>
      <c r="G126" s="280"/>
      <c r="H126" s="280" t="s">
        <v>1390</v>
      </c>
      <c r="I126" s="280" t="s">
        <v>1352</v>
      </c>
      <c r="J126" s="280">
        <v>120</v>
      </c>
      <c r="K126" s="322"/>
    </row>
    <row r="127" spans="2:11" s="1" customFormat="1" ht="15" customHeight="1">
      <c r="B127" s="320"/>
      <c r="C127" s="280" t="s">
        <v>1399</v>
      </c>
      <c r="D127" s="280"/>
      <c r="E127" s="280"/>
      <c r="F127" s="300" t="s">
        <v>1350</v>
      </c>
      <c r="G127" s="280"/>
      <c r="H127" s="280" t="s">
        <v>1400</v>
      </c>
      <c r="I127" s="280" t="s">
        <v>1352</v>
      </c>
      <c r="J127" s="280" t="s">
        <v>1401</v>
      </c>
      <c r="K127" s="322"/>
    </row>
    <row r="128" spans="2:11" s="1" customFormat="1" ht="15" customHeight="1">
      <c r="B128" s="320"/>
      <c r="C128" s="280" t="s">
        <v>1298</v>
      </c>
      <c r="D128" s="280"/>
      <c r="E128" s="280"/>
      <c r="F128" s="300" t="s">
        <v>1350</v>
      </c>
      <c r="G128" s="280"/>
      <c r="H128" s="280" t="s">
        <v>1402</v>
      </c>
      <c r="I128" s="280" t="s">
        <v>1352</v>
      </c>
      <c r="J128" s="280" t="s">
        <v>1401</v>
      </c>
      <c r="K128" s="322"/>
    </row>
    <row r="129" spans="2:11" s="1" customFormat="1" ht="15" customHeight="1">
      <c r="B129" s="320"/>
      <c r="C129" s="280" t="s">
        <v>1361</v>
      </c>
      <c r="D129" s="280"/>
      <c r="E129" s="280"/>
      <c r="F129" s="300" t="s">
        <v>1356</v>
      </c>
      <c r="G129" s="280"/>
      <c r="H129" s="280" t="s">
        <v>1362</v>
      </c>
      <c r="I129" s="280" t="s">
        <v>1352</v>
      </c>
      <c r="J129" s="280">
        <v>15</v>
      </c>
      <c r="K129" s="322"/>
    </row>
    <row r="130" spans="2:11" s="1" customFormat="1" ht="15" customHeight="1">
      <c r="B130" s="320"/>
      <c r="C130" s="302" t="s">
        <v>1363</v>
      </c>
      <c r="D130" s="302"/>
      <c r="E130" s="302"/>
      <c r="F130" s="303" t="s">
        <v>1356</v>
      </c>
      <c r="G130" s="302"/>
      <c r="H130" s="302" t="s">
        <v>1364</v>
      </c>
      <c r="I130" s="302" t="s">
        <v>1352</v>
      </c>
      <c r="J130" s="302">
        <v>15</v>
      </c>
      <c r="K130" s="322"/>
    </row>
    <row r="131" spans="2:11" s="1" customFormat="1" ht="15" customHeight="1">
      <c r="B131" s="320"/>
      <c r="C131" s="302" t="s">
        <v>1365</v>
      </c>
      <c r="D131" s="302"/>
      <c r="E131" s="302"/>
      <c r="F131" s="303" t="s">
        <v>1356</v>
      </c>
      <c r="G131" s="302"/>
      <c r="H131" s="302" t="s">
        <v>1366</v>
      </c>
      <c r="I131" s="302" t="s">
        <v>1352</v>
      </c>
      <c r="J131" s="302">
        <v>20</v>
      </c>
      <c r="K131" s="322"/>
    </row>
    <row r="132" spans="2:11" s="1" customFormat="1" ht="15" customHeight="1">
      <c r="B132" s="320"/>
      <c r="C132" s="302" t="s">
        <v>1367</v>
      </c>
      <c r="D132" s="302"/>
      <c r="E132" s="302"/>
      <c r="F132" s="303" t="s">
        <v>1356</v>
      </c>
      <c r="G132" s="302"/>
      <c r="H132" s="302" t="s">
        <v>1368</v>
      </c>
      <c r="I132" s="302" t="s">
        <v>1352</v>
      </c>
      <c r="J132" s="302">
        <v>20</v>
      </c>
      <c r="K132" s="322"/>
    </row>
    <row r="133" spans="2:11" s="1" customFormat="1" ht="15" customHeight="1">
      <c r="B133" s="320"/>
      <c r="C133" s="280" t="s">
        <v>1355</v>
      </c>
      <c r="D133" s="280"/>
      <c r="E133" s="280"/>
      <c r="F133" s="300" t="s">
        <v>1356</v>
      </c>
      <c r="G133" s="280"/>
      <c r="H133" s="280" t="s">
        <v>1390</v>
      </c>
      <c r="I133" s="280" t="s">
        <v>1352</v>
      </c>
      <c r="J133" s="280">
        <v>50</v>
      </c>
      <c r="K133" s="322"/>
    </row>
    <row r="134" spans="2:11" s="1" customFormat="1" ht="15" customHeight="1">
      <c r="B134" s="320"/>
      <c r="C134" s="280" t="s">
        <v>1369</v>
      </c>
      <c r="D134" s="280"/>
      <c r="E134" s="280"/>
      <c r="F134" s="300" t="s">
        <v>1356</v>
      </c>
      <c r="G134" s="280"/>
      <c r="H134" s="280" t="s">
        <v>1390</v>
      </c>
      <c r="I134" s="280" t="s">
        <v>1352</v>
      </c>
      <c r="J134" s="280">
        <v>50</v>
      </c>
      <c r="K134" s="322"/>
    </row>
    <row r="135" spans="2:11" s="1" customFormat="1" ht="15" customHeight="1">
      <c r="B135" s="320"/>
      <c r="C135" s="280" t="s">
        <v>1375</v>
      </c>
      <c r="D135" s="280"/>
      <c r="E135" s="280"/>
      <c r="F135" s="300" t="s">
        <v>1356</v>
      </c>
      <c r="G135" s="280"/>
      <c r="H135" s="280" t="s">
        <v>1390</v>
      </c>
      <c r="I135" s="280" t="s">
        <v>1352</v>
      </c>
      <c r="J135" s="280">
        <v>50</v>
      </c>
      <c r="K135" s="322"/>
    </row>
    <row r="136" spans="2:11" s="1" customFormat="1" ht="15" customHeight="1">
      <c r="B136" s="320"/>
      <c r="C136" s="280" t="s">
        <v>1377</v>
      </c>
      <c r="D136" s="280"/>
      <c r="E136" s="280"/>
      <c r="F136" s="300" t="s">
        <v>1356</v>
      </c>
      <c r="G136" s="280"/>
      <c r="H136" s="280" t="s">
        <v>1390</v>
      </c>
      <c r="I136" s="280" t="s">
        <v>1352</v>
      </c>
      <c r="J136" s="280">
        <v>50</v>
      </c>
      <c r="K136" s="322"/>
    </row>
    <row r="137" spans="2:11" s="1" customFormat="1" ht="15" customHeight="1">
      <c r="B137" s="320"/>
      <c r="C137" s="280" t="s">
        <v>1378</v>
      </c>
      <c r="D137" s="280"/>
      <c r="E137" s="280"/>
      <c r="F137" s="300" t="s">
        <v>1356</v>
      </c>
      <c r="G137" s="280"/>
      <c r="H137" s="280" t="s">
        <v>1403</v>
      </c>
      <c r="I137" s="280" t="s">
        <v>1352</v>
      </c>
      <c r="J137" s="280">
        <v>255</v>
      </c>
      <c r="K137" s="322"/>
    </row>
    <row r="138" spans="2:11" s="1" customFormat="1" ht="15" customHeight="1">
      <c r="B138" s="320"/>
      <c r="C138" s="280" t="s">
        <v>1380</v>
      </c>
      <c r="D138" s="280"/>
      <c r="E138" s="280"/>
      <c r="F138" s="300" t="s">
        <v>1350</v>
      </c>
      <c r="G138" s="280"/>
      <c r="H138" s="280" t="s">
        <v>1404</v>
      </c>
      <c r="I138" s="280" t="s">
        <v>1382</v>
      </c>
      <c r="J138" s="280"/>
      <c r="K138" s="322"/>
    </row>
    <row r="139" spans="2:11" s="1" customFormat="1" ht="15" customHeight="1">
      <c r="B139" s="320"/>
      <c r="C139" s="280" t="s">
        <v>1383</v>
      </c>
      <c r="D139" s="280"/>
      <c r="E139" s="280"/>
      <c r="F139" s="300" t="s">
        <v>1350</v>
      </c>
      <c r="G139" s="280"/>
      <c r="H139" s="280" t="s">
        <v>1405</v>
      </c>
      <c r="I139" s="280" t="s">
        <v>1385</v>
      </c>
      <c r="J139" s="280"/>
      <c r="K139" s="322"/>
    </row>
    <row r="140" spans="2:11" s="1" customFormat="1" ht="15" customHeight="1">
      <c r="B140" s="320"/>
      <c r="C140" s="280" t="s">
        <v>1386</v>
      </c>
      <c r="D140" s="280"/>
      <c r="E140" s="280"/>
      <c r="F140" s="300" t="s">
        <v>1350</v>
      </c>
      <c r="G140" s="280"/>
      <c r="H140" s="280" t="s">
        <v>1386</v>
      </c>
      <c r="I140" s="280" t="s">
        <v>1385</v>
      </c>
      <c r="J140" s="280"/>
      <c r="K140" s="322"/>
    </row>
    <row r="141" spans="2:11" s="1" customFormat="1" ht="15" customHeight="1">
      <c r="B141" s="320"/>
      <c r="C141" s="280" t="s">
        <v>40</v>
      </c>
      <c r="D141" s="280"/>
      <c r="E141" s="280"/>
      <c r="F141" s="300" t="s">
        <v>1350</v>
      </c>
      <c r="G141" s="280"/>
      <c r="H141" s="280" t="s">
        <v>1406</v>
      </c>
      <c r="I141" s="280" t="s">
        <v>1385</v>
      </c>
      <c r="J141" s="280"/>
      <c r="K141" s="322"/>
    </row>
    <row r="142" spans="2:11" s="1" customFormat="1" ht="15" customHeight="1">
      <c r="B142" s="320"/>
      <c r="C142" s="280" t="s">
        <v>1407</v>
      </c>
      <c r="D142" s="280"/>
      <c r="E142" s="280"/>
      <c r="F142" s="300" t="s">
        <v>1350</v>
      </c>
      <c r="G142" s="280"/>
      <c r="H142" s="280" t="s">
        <v>1408</v>
      </c>
      <c r="I142" s="280" t="s">
        <v>1385</v>
      </c>
      <c r="J142" s="280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277"/>
      <c r="C144" s="277"/>
      <c r="D144" s="277"/>
      <c r="E144" s="277"/>
      <c r="F144" s="312"/>
      <c r="G144" s="277"/>
      <c r="H144" s="277"/>
      <c r="I144" s="277"/>
      <c r="J144" s="277"/>
      <c r="K144" s="277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396" t="s">
        <v>1409</v>
      </c>
      <c r="D147" s="396"/>
      <c r="E147" s="396"/>
      <c r="F147" s="396"/>
      <c r="G147" s="396"/>
      <c r="H147" s="396"/>
      <c r="I147" s="396"/>
      <c r="J147" s="396"/>
      <c r="K147" s="292"/>
    </row>
    <row r="148" spans="2:11" s="1" customFormat="1" ht="17.25" customHeight="1">
      <c r="B148" s="291"/>
      <c r="C148" s="293" t="s">
        <v>1344</v>
      </c>
      <c r="D148" s="293"/>
      <c r="E148" s="293"/>
      <c r="F148" s="293" t="s">
        <v>1345</v>
      </c>
      <c r="G148" s="294"/>
      <c r="H148" s="293" t="s">
        <v>56</v>
      </c>
      <c r="I148" s="293" t="s">
        <v>59</v>
      </c>
      <c r="J148" s="293" t="s">
        <v>1346</v>
      </c>
      <c r="K148" s="292"/>
    </row>
    <row r="149" spans="2:11" s="1" customFormat="1" ht="17.25" customHeight="1">
      <c r="B149" s="291"/>
      <c r="C149" s="295" t="s">
        <v>1347</v>
      </c>
      <c r="D149" s="295"/>
      <c r="E149" s="295"/>
      <c r="F149" s="296" t="s">
        <v>1348</v>
      </c>
      <c r="G149" s="297"/>
      <c r="H149" s="295"/>
      <c r="I149" s="295"/>
      <c r="J149" s="295" t="s">
        <v>1349</v>
      </c>
      <c r="K149" s="292"/>
    </row>
    <row r="150" spans="2:11" s="1" customFormat="1" ht="5.25" customHeight="1">
      <c r="B150" s="301"/>
      <c r="C150" s="298"/>
      <c r="D150" s="298"/>
      <c r="E150" s="298"/>
      <c r="F150" s="298"/>
      <c r="G150" s="299"/>
      <c r="H150" s="298"/>
      <c r="I150" s="298"/>
      <c r="J150" s="298"/>
      <c r="K150" s="322"/>
    </row>
    <row r="151" spans="2:11" s="1" customFormat="1" ht="15" customHeight="1">
      <c r="B151" s="301"/>
      <c r="C151" s="326" t="s">
        <v>1353</v>
      </c>
      <c r="D151" s="280"/>
      <c r="E151" s="280"/>
      <c r="F151" s="327" t="s">
        <v>1350</v>
      </c>
      <c r="G151" s="280"/>
      <c r="H151" s="326" t="s">
        <v>1390</v>
      </c>
      <c r="I151" s="326" t="s">
        <v>1352</v>
      </c>
      <c r="J151" s="326">
        <v>120</v>
      </c>
      <c r="K151" s="322"/>
    </row>
    <row r="152" spans="2:11" s="1" customFormat="1" ht="15" customHeight="1">
      <c r="B152" s="301"/>
      <c r="C152" s="326" t="s">
        <v>1399</v>
      </c>
      <c r="D152" s="280"/>
      <c r="E152" s="280"/>
      <c r="F152" s="327" t="s">
        <v>1350</v>
      </c>
      <c r="G152" s="280"/>
      <c r="H152" s="326" t="s">
        <v>1410</v>
      </c>
      <c r="I152" s="326" t="s">
        <v>1352</v>
      </c>
      <c r="J152" s="326" t="s">
        <v>1401</v>
      </c>
      <c r="K152" s="322"/>
    </row>
    <row r="153" spans="2:11" s="1" customFormat="1" ht="15" customHeight="1">
      <c r="B153" s="301"/>
      <c r="C153" s="326" t="s">
        <v>1298</v>
      </c>
      <c r="D153" s="280"/>
      <c r="E153" s="280"/>
      <c r="F153" s="327" t="s">
        <v>1350</v>
      </c>
      <c r="G153" s="280"/>
      <c r="H153" s="326" t="s">
        <v>1411</v>
      </c>
      <c r="I153" s="326" t="s">
        <v>1352</v>
      </c>
      <c r="J153" s="326" t="s">
        <v>1401</v>
      </c>
      <c r="K153" s="322"/>
    </row>
    <row r="154" spans="2:11" s="1" customFormat="1" ht="15" customHeight="1">
      <c r="B154" s="301"/>
      <c r="C154" s="326" t="s">
        <v>1355</v>
      </c>
      <c r="D154" s="280"/>
      <c r="E154" s="280"/>
      <c r="F154" s="327" t="s">
        <v>1356</v>
      </c>
      <c r="G154" s="280"/>
      <c r="H154" s="326" t="s">
        <v>1390</v>
      </c>
      <c r="I154" s="326" t="s">
        <v>1352</v>
      </c>
      <c r="J154" s="326">
        <v>50</v>
      </c>
      <c r="K154" s="322"/>
    </row>
    <row r="155" spans="2:11" s="1" customFormat="1" ht="15" customHeight="1">
      <c r="B155" s="301"/>
      <c r="C155" s="326" t="s">
        <v>1358</v>
      </c>
      <c r="D155" s="280"/>
      <c r="E155" s="280"/>
      <c r="F155" s="327" t="s">
        <v>1350</v>
      </c>
      <c r="G155" s="280"/>
      <c r="H155" s="326" t="s">
        <v>1390</v>
      </c>
      <c r="I155" s="326" t="s">
        <v>1360</v>
      </c>
      <c r="J155" s="326"/>
      <c r="K155" s="322"/>
    </row>
    <row r="156" spans="2:11" s="1" customFormat="1" ht="15" customHeight="1">
      <c r="B156" s="301"/>
      <c r="C156" s="326" t="s">
        <v>1369</v>
      </c>
      <c r="D156" s="280"/>
      <c r="E156" s="280"/>
      <c r="F156" s="327" t="s">
        <v>1356</v>
      </c>
      <c r="G156" s="280"/>
      <c r="H156" s="326" t="s">
        <v>1390</v>
      </c>
      <c r="I156" s="326" t="s">
        <v>1352</v>
      </c>
      <c r="J156" s="326">
        <v>50</v>
      </c>
      <c r="K156" s="322"/>
    </row>
    <row r="157" spans="2:11" s="1" customFormat="1" ht="15" customHeight="1">
      <c r="B157" s="301"/>
      <c r="C157" s="326" t="s">
        <v>1377</v>
      </c>
      <c r="D157" s="280"/>
      <c r="E157" s="280"/>
      <c r="F157" s="327" t="s">
        <v>1356</v>
      </c>
      <c r="G157" s="280"/>
      <c r="H157" s="326" t="s">
        <v>1390</v>
      </c>
      <c r="I157" s="326" t="s">
        <v>1352</v>
      </c>
      <c r="J157" s="326">
        <v>50</v>
      </c>
      <c r="K157" s="322"/>
    </row>
    <row r="158" spans="2:11" s="1" customFormat="1" ht="15" customHeight="1">
      <c r="B158" s="301"/>
      <c r="C158" s="326" t="s">
        <v>1375</v>
      </c>
      <c r="D158" s="280"/>
      <c r="E158" s="280"/>
      <c r="F158" s="327" t="s">
        <v>1356</v>
      </c>
      <c r="G158" s="280"/>
      <c r="H158" s="326" t="s">
        <v>1390</v>
      </c>
      <c r="I158" s="326" t="s">
        <v>1352</v>
      </c>
      <c r="J158" s="326">
        <v>50</v>
      </c>
      <c r="K158" s="322"/>
    </row>
    <row r="159" spans="2:11" s="1" customFormat="1" ht="15" customHeight="1">
      <c r="B159" s="301"/>
      <c r="C159" s="326" t="s">
        <v>95</v>
      </c>
      <c r="D159" s="280"/>
      <c r="E159" s="280"/>
      <c r="F159" s="327" t="s">
        <v>1350</v>
      </c>
      <c r="G159" s="280"/>
      <c r="H159" s="326" t="s">
        <v>1412</v>
      </c>
      <c r="I159" s="326" t="s">
        <v>1352</v>
      </c>
      <c r="J159" s="326" t="s">
        <v>1413</v>
      </c>
      <c r="K159" s="322"/>
    </row>
    <row r="160" spans="2:11" s="1" customFormat="1" ht="15" customHeight="1">
      <c r="B160" s="301"/>
      <c r="C160" s="326" t="s">
        <v>1414</v>
      </c>
      <c r="D160" s="280"/>
      <c r="E160" s="280"/>
      <c r="F160" s="327" t="s">
        <v>1350</v>
      </c>
      <c r="G160" s="280"/>
      <c r="H160" s="326" t="s">
        <v>1415</v>
      </c>
      <c r="I160" s="326" t="s">
        <v>1385</v>
      </c>
      <c r="J160" s="326"/>
      <c r="K160" s="322"/>
    </row>
    <row r="161" spans="2:11" s="1" customFormat="1" ht="15" customHeight="1">
      <c r="B161" s="328"/>
      <c r="C161" s="310"/>
      <c r="D161" s="310"/>
      <c r="E161" s="310"/>
      <c r="F161" s="310"/>
      <c r="G161" s="310"/>
      <c r="H161" s="310"/>
      <c r="I161" s="310"/>
      <c r="J161" s="310"/>
      <c r="K161" s="329"/>
    </row>
    <row r="162" spans="2:11" s="1" customFormat="1" ht="18.75" customHeight="1">
      <c r="B162" s="277"/>
      <c r="C162" s="280"/>
      <c r="D162" s="280"/>
      <c r="E162" s="280"/>
      <c r="F162" s="300"/>
      <c r="G162" s="280"/>
      <c r="H162" s="280"/>
      <c r="I162" s="280"/>
      <c r="J162" s="280"/>
      <c r="K162" s="277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397" t="s">
        <v>1416</v>
      </c>
      <c r="D165" s="397"/>
      <c r="E165" s="397"/>
      <c r="F165" s="397"/>
      <c r="G165" s="397"/>
      <c r="H165" s="397"/>
      <c r="I165" s="397"/>
      <c r="J165" s="397"/>
      <c r="K165" s="273"/>
    </row>
    <row r="166" spans="2:11" s="1" customFormat="1" ht="17.25" customHeight="1">
      <c r="B166" s="272"/>
      <c r="C166" s="293" t="s">
        <v>1344</v>
      </c>
      <c r="D166" s="293"/>
      <c r="E166" s="293"/>
      <c r="F166" s="293" t="s">
        <v>1345</v>
      </c>
      <c r="G166" s="330"/>
      <c r="H166" s="331" t="s">
        <v>56</v>
      </c>
      <c r="I166" s="331" t="s">
        <v>59</v>
      </c>
      <c r="J166" s="293" t="s">
        <v>1346</v>
      </c>
      <c r="K166" s="273"/>
    </row>
    <row r="167" spans="2:11" s="1" customFormat="1" ht="17.25" customHeight="1">
      <c r="B167" s="274"/>
      <c r="C167" s="295" t="s">
        <v>1347</v>
      </c>
      <c r="D167" s="295"/>
      <c r="E167" s="295"/>
      <c r="F167" s="296" t="s">
        <v>1348</v>
      </c>
      <c r="G167" s="332"/>
      <c r="H167" s="333"/>
      <c r="I167" s="333"/>
      <c r="J167" s="295" t="s">
        <v>1349</v>
      </c>
      <c r="K167" s="275"/>
    </row>
    <row r="168" spans="2:11" s="1" customFormat="1" ht="5.25" customHeight="1">
      <c r="B168" s="301"/>
      <c r="C168" s="298"/>
      <c r="D168" s="298"/>
      <c r="E168" s="298"/>
      <c r="F168" s="298"/>
      <c r="G168" s="299"/>
      <c r="H168" s="298"/>
      <c r="I168" s="298"/>
      <c r="J168" s="298"/>
      <c r="K168" s="322"/>
    </row>
    <row r="169" spans="2:11" s="1" customFormat="1" ht="15" customHeight="1">
      <c r="B169" s="301"/>
      <c r="C169" s="280" t="s">
        <v>1353</v>
      </c>
      <c r="D169" s="280"/>
      <c r="E169" s="280"/>
      <c r="F169" s="300" t="s">
        <v>1350</v>
      </c>
      <c r="G169" s="280"/>
      <c r="H169" s="280" t="s">
        <v>1390</v>
      </c>
      <c r="I169" s="280" t="s">
        <v>1352</v>
      </c>
      <c r="J169" s="280">
        <v>120</v>
      </c>
      <c r="K169" s="322"/>
    </row>
    <row r="170" spans="2:11" s="1" customFormat="1" ht="15" customHeight="1">
      <c r="B170" s="301"/>
      <c r="C170" s="280" t="s">
        <v>1399</v>
      </c>
      <c r="D170" s="280"/>
      <c r="E170" s="280"/>
      <c r="F170" s="300" t="s">
        <v>1350</v>
      </c>
      <c r="G170" s="280"/>
      <c r="H170" s="280" t="s">
        <v>1400</v>
      </c>
      <c r="I170" s="280" t="s">
        <v>1352</v>
      </c>
      <c r="J170" s="280" t="s">
        <v>1401</v>
      </c>
      <c r="K170" s="322"/>
    </row>
    <row r="171" spans="2:11" s="1" customFormat="1" ht="15" customHeight="1">
      <c r="B171" s="301"/>
      <c r="C171" s="280" t="s">
        <v>1298</v>
      </c>
      <c r="D171" s="280"/>
      <c r="E171" s="280"/>
      <c r="F171" s="300" t="s">
        <v>1350</v>
      </c>
      <c r="G171" s="280"/>
      <c r="H171" s="280" t="s">
        <v>1417</v>
      </c>
      <c r="I171" s="280" t="s">
        <v>1352</v>
      </c>
      <c r="J171" s="280" t="s">
        <v>1401</v>
      </c>
      <c r="K171" s="322"/>
    </row>
    <row r="172" spans="2:11" s="1" customFormat="1" ht="15" customHeight="1">
      <c r="B172" s="301"/>
      <c r="C172" s="280" t="s">
        <v>1355</v>
      </c>
      <c r="D172" s="280"/>
      <c r="E172" s="280"/>
      <c r="F172" s="300" t="s">
        <v>1356</v>
      </c>
      <c r="G172" s="280"/>
      <c r="H172" s="280" t="s">
        <v>1417</v>
      </c>
      <c r="I172" s="280" t="s">
        <v>1352</v>
      </c>
      <c r="J172" s="280">
        <v>50</v>
      </c>
      <c r="K172" s="322"/>
    </row>
    <row r="173" spans="2:11" s="1" customFormat="1" ht="15" customHeight="1">
      <c r="B173" s="301"/>
      <c r="C173" s="280" t="s">
        <v>1358</v>
      </c>
      <c r="D173" s="280"/>
      <c r="E173" s="280"/>
      <c r="F173" s="300" t="s">
        <v>1350</v>
      </c>
      <c r="G173" s="280"/>
      <c r="H173" s="280" t="s">
        <v>1417</v>
      </c>
      <c r="I173" s="280" t="s">
        <v>1360</v>
      </c>
      <c r="J173" s="280"/>
      <c r="K173" s="322"/>
    </row>
    <row r="174" spans="2:11" s="1" customFormat="1" ht="15" customHeight="1">
      <c r="B174" s="301"/>
      <c r="C174" s="280" t="s">
        <v>1369</v>
      </c>
      <c r="D174" s="280"/>
      <c r="E174" s="280"/>
      <c r="F174" s="300" t="s">
        <v>1356</v>
      </c>
      <c r="G174" s="280"/>
      <c r="H174" s="280" t="s">
        <v>1417</v>
      </c>
      <c r="I174" s="280" t="s">
        <v>1352</v>
      </c>
      <c r="J174" s="280">
        <v>50</v>
      </c>
      <c r="K174" s="322"/>
    </row>
    <row r="175" spans="2:11" s="1" customFormat="1" ht="15" customHeight="1">
      <c r="B175" s="301"/>
      <c r="C175" s="280" t="s">
        <v>1377</v>
      </c>
      <c r="D175" s="280"/>
      <c r="E175" s="280"/>
      <c r="F175" s="300" t="s">
        <v>1356</v>
      </c>
      <c r="G175" s="280"/>
      <c r="H175" s="280" t="s">
        <v>1417</v>
      </c>
      <c r="I175" s="280" t="s">
        <v>1352</v>
      </c>
      <c r="J175" s="280">
        <v>50</v>
      </c>
      <c r="K175" s="322"/>
    </row>
    <row r="176" spans="2:11" s="1" customFormat="1" ht="15" customHeight="1">
      <c r="B176" s="301"/>
      <c r="C176" s="280" t="s">
        <v>1375</v>
      </c>
      <c r="D176" s="280"/>
      <c r="E176" s="280"/>
      <c r="F176" s="300" t="s">
        <v>1356</v>
      </c>
      <c r="G176" s="280"/>
      <c r="H176" s="280" t="s">
        <v>1417</v>
      </c>
      <c r="I176" s="280" t="s">
        <v>1352</v>
      </c>
      <c r="J176" s="280">
        <v>50</v>
      </c>
      <c r="K176" s="322"/>
    </row>
    <row r="177" spans="2:11" s="1" customFormat="1" ht="15" customHeight="1">
      <c r="B177" s="301"/>
      <c r="C177" s="280" t="s">
        <v>108</v>
      </c>
      <c r="D177" s="280"/>
      <c r="E177" s="280"/>
      <c r="F177" s="300" t="s">
        <v>1350</v>
      </c>
      <c r="G177" s="280"/>
      <c r="H177" s="280" t="s">
        <v>1418</v>
      </c>
      <c r="I177" s="280" t="s">
        <v>1419</v>
      </c>
      <c r="J177" s="280"/>
      <c r="K177" s="322"/>
    </row>
    <row r="178" spans="2:11" s="1" customFormat="1" ht="15" customHeight="1">
      <c r="B178" s="301"/>
      <c r="C178" s="280" t="s">
        <v>59</v>
      </c>
      <c r="D178" s="280"/>
      <c r="E178" s="280"/>
      <c r="F178" s="300" t="s">
        <v>1350</v>
      </c>
      <c r="G178" s="280"/>
      <c r="H178" s="280" t="s">
        <v>1420</v>
      </c>
      <c r="I178" s="280" t="s">
        <v>1421</v>
      </c>
      <c r="J178" s="280">
        <v>1</v>
      </c>
      <c r="K178" s="322"/>
    </row>
    <row r="179" spans="2:11" s="1" customFormat="1" ht="15" customHeight="1">
      <c r="B179" s="301"/>
      <c r="C179" s="280" t="s">
        <v>55</v>
      </c>
      <c r="D179" s="280"/>
      <c r="E179" s="280"/>
      <c r="F179" s="300" t="s">
        <v>1350</v>
      </c>
      <c r="G179" s="280"/>
      <c r="H179" s="280" t="s">
        <v>1422</v>
      </c>
      <c r="I179" s="280" t="s">
        <v>1352</v>
      </c>
      <c r="J179" s="280">
        <v>20</v>
      </c>
      <c r="K179" s="322"/>
    </row>
    <row r="180" spans="2:11" s="1" customFormat="1" ht="15" customHeight="1">
      <c r="B180" s="301"/>
      <c r="C180" s="280" t="s">
        <v>56</v>
      </c>
      <c r="D180" s="280"/>
      <c r="E180" s="280"/>
      <c r="F180" s="300" t="s">
        <v>1350</v>
      </c>
      <c r="G180" s="280"/>
      <c r="H180" s="280" t="s">
        <v>1423</v>
      </c>
      <c r="I180" s="280" t="s">
        <v>1352</v>
      </c>
      <c r="J180" s="280">
        <v>255</v>
      </c>
      <c r="K180" s="322"/>
    </row>
    <row r="181" spans="2:11" s="1" customFormat="1" ht="15" customHeight="1">
      <c r="B181" s="301"/>
      <c r="C181" s="280" t="s">
        <v>109</v>
      </c>
      <c r="D181" s="280"/>
      <c r="E181" s="280"/>
      <c r="F181" s="300" t="s">
        <v>1350</v>
      </c>
      <c r="G181" s="280"/>
      <c r="H181" s="280" t="s">
        <v>1314</v>
      </c>
      <c r="I181" s="280" t="s">
        <v>1352</v>
      </c>
      <c r="J181" s="280">
        <v>10</v>
      </c>
      <c r="K181" s="322"/>
    </row>
    <row r="182" spans="2:11" s="1" customFormat="1" ht="15" customHeight="1">
      <c r="B182" s="301"/>
      <c r="C182" s="280" t="s">
        <v>110</v>
      </c>
      <c r="D182" s="280"/>
      <c r="E182" s="280"/>
      <c r="F182" s="300" t="s">
        <v>1350</v>
      </c>
      <c r="G182" s="280"/>
      <c r="H182" s="280" t="s">
        <v>1424</v>
      </c>
      <c r="I182" s="280" t="s">
        <v>1385</v>
      </c>
      <c r="J182" s="280"/>
      <c r="K182" s="322"/>
    </row>
    <row r="183" spans="2:11" s="1" customFormat="1" ht="15" customHeight="1">
      <c r="B183" s="301"/>
      <c r="C183" s="280" t="s">
        <v>1425</v>
      </c>
      <c r="D183" s="280"/>
      <c r="E183" s="280"/>
      <c r="F183" s="300" t="s">
        <v>1350</v>
      </c>
      <c r="G183" s="280"/>
      <c r="H183" s="280" t="s">
        <v>1426</v>
      </c>
      <c r="I183" s="280" t="s">
        <v>1385</v>
      </c>
      <c r="J183" s="280"/>
      <c r="K183" s="322"/>
    </row>
    <row r="184" spans="2:11" s="1" customFormat="1" ht="15" customHeight="1">
      <c r="B184" s="301"/>
      <c r="C184" s="280" t="s">
        <v>1414</v>
      </c>
      <c r="D184" s="280"/>
      <c r="E184" s="280"/>
      <c r="F184" s="300" t="s">
        <v>1350</v>
      </c>
      <c r="G184" s="280"/>
      <c r="H184" s="280" t="s">
        <v>1427</v>
      </c>
      <c r="I184" s="280" t="s">
        <v>1385</v>
      </c>
      <c r="J184" s="280"/>
      <c r="K184" s="322"/>
    </row>
    <row r="185" spans="2:11" s="1" customFormat="1" ht="15" customHeight="1">
      <c r="B185" s="301"/>
      <c r="C185" s="280" t="s">
        <v>112</v>
      </c>
      <c r="D185" s="280"/>
      <c r="E185" s="280"/>
      <c r="F185" s="300" t="s">
        <v>1356</v>
      </c>
      <c r="G185" s="280"/>
      <c r="H185" s="280" t="s">
        <v>1428</v>
      </c>
      <c r="I185" s="280" t="s">
        <v>1352</v>
      </c>
      <c r="J185" s="280">
        <v>50</v>
      </c>
      <c r="K185" s="322"/>
    </row>
    <row r="186" spans="2:11" s="1" customFormat="1" ht="15" customHeight="1">
      <c r="B186" s="301"/>
      <c r="C186" s="280" t="s">
        <v>1429</v>
      </c>
      <c r="D186" s="280"/>
      <c r="E186" s="280"/>
      <c r="F186" s="300" t="s">
        <v>1356</v>
      </c>
      <c r="G186" s="280"/>
      <c r="H186" s="280" t="s">
        <v>1430</v>
      </c>
      <c r="I186" s="280" t="s">
        <v>1431</v>
      </c>
      <c r="J186" s="280"/>
      <c r="K186" s="322"/>
    </row>
    <row r="187" spans="2:11" s="1" customFormat="1" ht="15" customHeight="1">
      <c r="B187" s="301"/>
      <c r="C187" s="280" t="s">
        <v>1432</v>
      </c>
      <c r="D187" s="280"/>
      <c r="E187" s="280"/>
      <c r="F187" s="300" t="s">
        <v>1356</v>
      </c>
      <c r="G187" s="280"/>
      <c r="H187" s="280" t="s">
        <v>1433</v>
      </c>
      <c r="I187" s="280" t="s">
        <v>1431</v>
      </c>
      <c r="J187" s="280"/>
      <c r="K187" s="322"/>
    </row>
    <row r="188" spans="2:11" s="1" customFormat="1" ht="15" customHeight="1">
      <c r="B188" s="301"/>
      <c r="C188" s="280" t="s">
        <v>1434</v>
      </c>
      <c r="D188" s="280"/>
      <c r="E188" s="280"/>
      <c r="F188" s="300" t="s">
        <v>1356</v>
      </c>
      <c r="G188" s="280"/>
      <c r="H188" s="280" t="s">
        <v>1435</v>
      </c>
      <c r="I188" s="280" t="s">
        <v>1431</v>
      </c>
      <c r="J188" s="280"/>
      <c r="K188" s="322"/>
    </row>
    <row r="189" spans="2:11" s="1" customFormat="1" ht="15" customHeight="1">
      <c r="B189" s="301"/>
      <c r="C189" s="334" t="s">
        <v>1436</v>
      </c>
      <c r="D189" s="280"/>
      <c r="E189" s="280"/>
      <c r="F189" s="300" t="s">
        <v>1356</v>
      </c>
      <c r="G189" s="280"/>
      <c r="H189" s="280" t="s">
        <v>1437</v>
      </c>
      <c r="I189" s="280" t="s">
        <v>1438</v>
      </c>
      <c r="J189" s="335" t="s">
        <v>1439</v>
      </c>
      <c r="K189" s="322"/>
    </row>
    <row r="190" spans="2:11" s="1" customFormat="1" ht="15" customHeight="1">
      <c r="B190" s="301"/>
      <c r="C190" s="286" t="s">
        <v>44</v>
      </c>
      <c r="D190" s="280"/>
      <c r="E190" s="280"/>
      <c r="F190" s="300" t="s">
        <v>1350</v>
      </c>
      <c r="G190" s="280"/>
      <c r="H190" s="277" t="s">
        <v>1440</v>
      </c>
      <c r="I190" s="280" t="s">
        <v>1441</v>
      </c>
      <c r="J190" s="280"/>
      <c r="K190" s="322"/>
    </row>
    <row r="191" spans="2:11" s="1" customFormat="1" ht="15" customHeight="1">
      <c r="B191" s="301"/>
      <c r="C191" s="286" t="s">
        <v>1442</v>
      </c>
      <c r="D191" s="280"/>
      <c r="E191" s="280"/>
      <c r="F191" s="300" t="s">
        <v>1350</v>
      </c>
      <c r="G191" s="280"/>
      <c r="H191" s="280" t="s">
        <v>1443</v>
      </c>
      <c r="I191" s="280" t="s">
        <v>1385</v>
      </c>
      <c r="J191" s="280"/>
      <c r="K191" s="322"/>
    </row>
    <row r="192" spans="2:11" s="1" customFormat="1" ht="15" customHeight="1">
      <c r="B192" s="301"/>
      <c r="C192" s="286" t="s">
        <v>1444</v>
      </c>
      <c r="D192" s="280"/>
      <c r="E192" s="280"/>
      <c r="F192" s="300" t="s">
        <v>1350</v>
      </c>
      <c r="G192" s="280"/>
      <c r="H192" s="280" t="s">
        <v>1445</v>
      </c>
      <c r="I192" s="280" t="s">
        <v>1385</v>
      </c>
      <c r="J192" s="280"/>
      <c r="K192" s="322"/>
    </row>
    <row r="193" spans="2:11" s="1" customFormat="1" ht="15" customHeight="1">
      <c r="B193" s="301"/>
      <c r="C193" s="286" t="s">
        <v>1446</v>
      </c>
      <c r="D193" s="280"/>
      <c r="E193" s="280"/>
      <c r="F193" s="300" t="s">
        <v>1356</v>
      </c>
      <c r="G193" s="280"/>
      <c r="H193" s="280" t="s">
        <v>1447</v>
      </c>
      <c r="I193" s="280" t="s">
        <v>1385</v>
      </c>
      <c r="J193" s="280"/>
      <c r="K193" s="322"/>
    </row>
    <row r="194" spans="2:11" s="1" customFormat="1" ht="15" customHeight="1">
      <c r="B194" s="328"/>
      <c r="C194" s="336"/>
      <c r="D194" s="310"/>
      <c r="E194" s="310"/>
      <c r="F194" s="310"/>
      <c r="G194" s="310"/>
      <c r="H194" s="310"/>
      <c r="I194" s="310"/>
      <c r="J194" s="310"/>
      <c r="K194" s="329"/>
    </row>
    <row r="195" spans="2:11" s="1" customFormat="1" ht="18.75" customHeight="1">
      <c r="B195" s="277"/>
      <c r="C195" s="280"/>
      <c r="D195" s="280"/>
      <c r="E195" s="280"/>
      <c r="F195" s="300"/>
      <c r="G195" s="280"/>
      <c r="H195" s="280"/>
      <c r="I195" s="280"/>
      <c r="J195" s="280"/>
      <c r="K195" s="277"/>
    </row>
    <row r="196" spans="2:11" s="1" customFormat="1" ht="18.75" customHeight="1">
      <c r="B196" s="277"/>
      <c r="C196" s="280"/>
      <c r="D196" s="280"/>
      <c r="E196" s="280"/>
      <c r="F196" s="300"/>
      <c r="G196" s="280"/>
      <c r="H196" s="280"/>
      <c r="I196" s="280"/>
      <c r="J196" s="280"/>
      <c r="K196" s="277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397" t="s">
        <v>1448</v>
      </c>
      <c r="D199" s="397"/>
      <c r="E199" s="397"/>
      <c r="F199" s="397"/>
      <c r="G199" s="397"/>
      <c r="H199" s="397"/>
      <c r="I199" s="397"/>
      <c r="J199" s="397"/>
      <c r="K199" s="273"/>
    </row>
    <row r="200" spans="2:11" s="1" customFormat="1" ht="25.5" customHeight="1">
      <c r="B200" s="272"/>
      <c r="C200" s="337" t="s">
        <v>1449</v>
      </c>
      <c r="D200" s="337"/>
      <c r="E200" s="337"/>
      <c r="F200" s="337" t="s">
        <v>1450</v>
      </c>
      <c r="G200" s="338"/>
      <c r="H200" s="398" t="s">
        <v>1451</v>
      </c>
      <c r="I200" s="398"/>
      <c r="J200" s="398"/>
      <c r="K200" s="273"/>
    </row>
    <row r="201" spans="2:11" s="1" customFormat="1" ht="5.25" customHeight="1">
      <c r="B201" s="301"/>
      <c r="C201" s="298"/>
      <c r="D201" s="298"/>
      <c r="E201" s="298"/>
      <c r="F201" s="298"/>
      <c r="G201" s="280"/>
      <c r="H201" s="298"/>
      <c r="I201" s="298"/>
      <c r="J201" s="298"/>
      <c r="K201" s="322"/>
    </row>
    <row r="202" spans="2:11" s="1" customFormat="1" ht="15" customHeight="1">
      <c r="B202" s="301"/>
      <c r="C202" s="280" t="s">
        <v>1441</v>
      </c>
      <c r="D202" s="280"/>
      <c r="E202" s="280"/>
      <c r="F202" s="300" t="s">
        <v>45</v>
      </c>
      <c r="G202" s="280"/>
      <c r="H202" s="399" t="s">
        <v>1452</v>
      </c>
      <c r="I202" s="399"/>
      <c r="J202" s="399"/>
      <c r="K202" s="322"/>
    </row>
    <row r="203" spans="2:11" s="1" customFormat="1" ht="15" customHeight="1">
      <c r="B203" s="301"/>
      <c r="C203" s="307"/>
      <c r="D203" s="280"/>
      <c r="E203" s="280"/>
      <c r="F203" s="300" t="s">
        <v>46</v>
      </c>
      <c r="G203" s="280"/>
      <c r="H203" s="399" t="s">
        <v>1453</v>
      </c>
      <c r="I203" s="399"/>
      <c r="J203" s="399"/>
      <c r="K203" s="322"/>
    </row>
    <row r="204" spans="2:11" s="1" customFormat="1" ht="15" customHeight="1">
      <c r="B204" s="301"/>
      <c r="C204" s="307"/>
      <c r="D204" s="280"/>
      <c r="E204" s="280"/>
      <c r="F204" s="300" t="s">
        <v>49</v>
      </c>
      <c r="G204" s="280"/>
      <c r="H204" s="399" t="s">
        <v>1454</v>
      </c>
      <c r="I204" s="399"/>
      <c r="J204" s="399"/>
      <c r="K204" s="322"/>
    </row>
    <row r="205" spans="2:11" s="1" customFormat="1" ht="15" customHeight="1">
      <c r="B205" s="301"/>
      <c r="C205" s="280"/>
      <c r="D205" s="280"/>
      <c r="E205" s="280"/>
      <c r="F205" s="300" t="s">
        <v>47</v>
      </c>
      <c r="G205" s="280"/>
      <c r="H205" s="399" t="s">
        <v>1455</v>
      </c>
      <c r="I205" s="399"/>
      <c r="J205" s="399"/>
      <c r="K205" s="322"/>
    </row>
    <row r="206" spans="2:11" s="1" customFormat="1" ht="15" customHeight="1">
      <c r="B206" s="301"/>
      <c r="C206" s="280"/>
      <c r="D206" s="280"/>
      <c r="E206" s="280"/>
      <c r="F206" s="300" t="s">
        <v>48</v>
      </c>
      <c r="G206" s="280"/>
      <c r="H206" s="399" t="s">
        <v>1456</v>
      </c>
      <c r="I206" s="399"/>
      <c r="J206" s="399"/>
      <c r="K206" s="322"/>
    </row>
    <row r="207" spans="2:11" s="1" customFormat="1" ht="15" customHeight="1">
      <c r="B207" s="301"/>
      <c r="C207" s="280"/>
      <c r="D207" s="280"/>
      <c r="E207" s="280"/>
      <c r="F207" s="300"/>
      <c r="G207" s="280"/>
      <c r="H207" s="280"/>
      <c r="I207" s="280"/>
      <c r="J207" s="280"/>
      <c r="K207" s="322"/>
    </row>
    <row r="208" spans="2:11" s="1" customFormat="1" ht="15" customHeight="1">
      <c r="B208" s="301"/>
      <c r="C208" s="280" t="s">
        <v>1397</v>
      </c>
      <c r="D208" s="280"/>
      <c r="E208" s="280"/>
      <c r="F208" s="300" t="s">
        <v>81</v>
      </c>
      <c r="G208" s="280"/>
      <c r="H208" s="399" t="s">
        <v>1457</v>
      </c>
      <c r="I208" s="399"/>
      <c r="J208" s="399"/>
      <c r="K208" s="322"/>
    </row>
    <row r="209" spans="2:11" s="1" customFormat="1" ht="15" customHeight="1">
      <c r="B209" s="301"/>
      <c r="C209" s="307"/>
      <c r="D209" s="280"/>
      <c r="E209" s="280"/>
      <c r="F209" s="300" t="s">
        <v>1293</v>
      </c>
      <c r="G209" s="280"/>
      <c r="H209" s="399" t="s">
        <v>1294</v>
      </c>
      <c r="I209" s="399"/>
      <c r="J209" s="399"/>
      <c r="K209" s="322"/>
    </row>
    <row r="210" spans="2:11" s="1" customFormat="1" ht="15" customHeight="1">
      <c r="B210" s="301"/>
      <c r="C210" s="280"/>
      <c r="D210" s="280"/>
      <c r="E210" s="280"/>
      <c r="F210" s="300" t="s">
        <v>1291</v>
      </c>
      <c r="G210" s="280"/>
      <c r="H210" s="399" t="s">
        <v>1458</v>
      </c>
      <c r="I210" s="399"/>
      <c r="J210" s="399"/>
      <c r="K210" s="322"/>
    </row>
    <row r="211" spans="2:11" s="1" customFormat="1" ht="15" customHeight="1">
      <c r="B211" s="339"/>
      <c r="C211" s="307"/>
      <c r="D211" s="307"/>
      <c r="E211" s="307"/>
      <c r="F211" s="300" t="s">
        <v>88</v>
      </c>
      <c r="G211" s="286"/>
      <c r="H211" s="400" t="s">
        <v>1295</v>
      </c>
      <c r="I211" s="400"/>
      <c r="J211" s="400"/>
      <c r="K211" s="340"/>
    </row>
    <row r="212" spans="2:11" s="1" customFormat="1" ht="15" customHeight="1">
      <c r="B212" s="339"/>
      <c r="C212" s="307"/>
      <c r="D212" s="307"/>
      <c r="E212" s="307"/>
      <c r="F212" s="300" t="s">
        <v>1296</v>
      </c>
      <c r="G212" s="286"/>
      <c r="H212" s="400" t="s">
        <v>1275</v>
      </c>
      <c r="I212" s="400"/>
      <c r="J212" s="400"/>
      <c r="K212" s="340"/>
    </row>
    <row r="213" spans="2:11" s="1" customFormat="1" ht="15" customHeight="1">
      <c r="B213" s="339"/>
      <c r="C213" s="307"/>
      <c r="D213" s="307"/>
      <c r="E213" s="307"/>
      <c r="F213" s="341"/>
      <c r="G213" s="286"/>
      <c r="H213" s="342"/>
      <c r="I213" s="342"/>
      <c r="J213" s="342"/>
      <c r="K213" s="340"/>
    </row>
    <row r="214" spans="2:11" s="1" customFormat="1" ht="15" customHeight="1">
      <c r="B214" s="339"/>
      <c r="C214" s="280" t="s">
        <v>1421</v>
      </c>
      <c r="D214" s="307"/>
      <c r="E214" s="307"/>
      <c r="F214" s="300">
        <v>1</v>
      </c>
      <c r="G214" s="286"/>
      <c r="H214" s="400" t="s">
        <v>1459</v>
      </c>
      <c r="I214" s="400"/>
      <c r="J214" s="400"/>
      <c r="K214" s="340"/>
    </row>
    <row r="215" spans="2:11" s="1" customFormat="1" ht="15" customHeight="1">
      <c r="B215" s="339"/>
      <c r="C215" s="307"/>
      <c r="D215" s="307"/>
      <c r="E215" s="307"/>
      <c r="F215" s="300">
        <v>2</v>
      </c>
      <c r="G215" s="286"/>
      <c r="H215" s="400" t="s">
        <v>1460</v>
      </c>
      <c r="I215" s="400"/>
      <c r="J215" s="400"/>
      <c r="K215" s="340"/>
    </row>
    <row r="216" spans="2:11" s="1" customFormat="1" ht="15" customHeight="1">
      <c r="B216" s="339"/>
      <c r="C216" s="307"/>
      <c r="D216" s="307"/>
      <c r="E216" s="307"/>
      <c r="F216" s="300">
        <v>3</v>
      </c>
      <c r="G216" s="286"/>
      <c r="H216" s="400" t="s">
        <v>1461</v>
      </c>
      <c r="I216" s="400"/>
      <c r="J216" s="400"/>
      <c r="K216" s="340"/>
    </row>
    <row r="217" spans="2:11" s="1" customFormat="1" ht="15" customHeight="1">
      <c r="B217" s="339"/>
      <c r="C217" s="307"/>
      <c r="D217" s="307"/>
      <c r="E217" s="307"/>
      <c r="F217" s="300">
        <v>4</v>
      </c>
      <c r="G217" s="286"/>
      <c r="H217" s="400" t="s">
        <v>1462</v>
      </c>
      <c r="I217" s="400"/>
      <c r="J217" s="400"/>
      <c r="K217" s="340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100 - STAVEBNÍ ÚPRAVY ...</vt:lpstr>
      <vt:lpstr>SO 200 - PŘISVĚTLENÍ PŘEC...</vt:lpstr>
      <vt:lpstr>VON - VEDLEJŠÍ A OSTATNÍ ...</vt:lpstr>
      <vt:lpstr>Pokyny pro vyplnění</vt:lpstr>
      <vt:lpstr>'Rekapitulace stavby'!Názvy_tisku</vt:lpstr>
      <vt:lpstr>'SO 100 - STAVEBNÍ ÚPRAVY ...'!Názvy_tisku</vt:lpstr>
      <vt:lpstr>'SO 200 - PŘISVĚTLENÍ PŘEC...'!Názvy_tisku</vt:lpstr>
      <vt:lpstr>'VON - VEDLEJŠÍ A OSTATNÍ ...'!Názvy_tisku</vt:lpstr>
      <vt:lpstr>'Pokyny pro vyplnění'!Oblast_tisku</vt:lpstr>
      <vt:lpstr>'Rekapitulace stavby'!Oblast_tisku</vt:lpstr>
      <vt:lpstr>'SO 100 - STAVEBNÍ ÚPRAVY ...'!Oblast_tisku</vt:lpstr>
      <vt:lpstr>'SO 200 - PŘISVĚTLENÍ PŘEC...'!Oblast_tisku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Burda</dc:creator>
  <cp:lastModifiedBy>Urbánek Peter</cp:lastModifiedBy>
  <dcterms:created xsi:type="dcterms:W3CDTF">2020-06-04T10:09:56Z</dcterms:created>
  <dcterms:modified xsi:type="dcterms:W3CDTF">2020-06-05T07:54:09Z</dcterms:modified>
</cp:coreProperties>
</file>